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Príloha č. 1 - Cenník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/>
  <c r="F7"/>
  <c r="F30" l="1"/>
  <c r="F29"/>
  <c r="G27"/>
  <c r="I27" s="1"/>
  <c r="G28"/>
  <c r="I28" s="1"/>
  <c r="F13"/>
  <c r="F14"/>
  <c r="F15"/>
  <c r="F16"/>
  <c r="F17"/>
  <c r="F18"/>
  <c r="F19"/>
  <c r="F20"/>
  <c r="F21"/>
  <c r="F22"/>
  <c r="F23"/>
  <c r="F27"/>
  <c r="F28"/>
  <c r="F11"/>
  <c r="F8"/>
  <c r="F9"/>
  <c r="F10"/>
  <c r="E29"/>
  <c r="G29" s="1"/>
  <c r="I29" l="1"/>
  <c r="E20"/>
  <c r="G20" s="1"/>
  <c r="I20" s="1"/>
  <c r="E17"/>
  <c r="G17" s="1"/>
  <c r="I17" s="1"/>
  <c r="E13"/>
  <c r="G13" s="1"/>
  <c r="I13" s="1"/>
  <c r="D12"/>
  <c r="E7" l="1"/>
  <c r="F12"/>
  <c r="D24"/>
  <c r="F24" s="1"/>
  <c r="D26"/>
  <c r="F26" s="1"/>
  <c r="D25"/>
  <c r="F25" s="1"/>
  <c r="E22"/>
  <c r="G22" s="1"/>
  <c r="I22" s="1"/>
  <c r="F31" l="1"/>
  <c r="G7"/>
  <c r="E24"/>
  <c r="G24" s="1"/>
  <c r="I24" s="1"/>
  <c r="G31" l="1"/>
  <c r="I7"/>
  <c r="H31" s="1"/>
  <c r="H33" s="1"/>
  <c r="H34" l="1"/>
</calcChain>
</file>

<file path=xl/comments1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16"/>
            <color indexed="81"/>
            <rFont val="Tahoma"/>
            <family val="2"/>
            <charset val="238"/>
          </rPr>
          <t>Vyplní uchádzač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<sst xmlns="http://schemas.openxmlformats.org/spreadsheetml/2006/main" count="56" uniqueCount="56">
  <si>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Dielňa opráv - T-BUS</t>
  </si>
  <si>
    <t>Kotolňa</t>
  </si>
  <si>
    <t>Dielňa opráv - A-BUS (opravárenské haly, kotolňa, sklad, chodby)</t>
  </si>
  <si>
    <t>Ubytovňa - vodiči</t>
  </si>
  <si>
    <t xml:space="preserve">Meniareň na ulici Bajzova </t>
  </si>
  <si>
    <t xml:space="preserve">Meniareň na ulici Veľká Oružná </t>
  </si>
  <si>
    <t xml:space="preserve">Meniareň na ulici Priemyselná </t>
  </si>
  <si>
    <t xml:space="preserve">Predajné miesto DPMŽ v Žiline </t>
  </si>
  <si>
    <t>Námestie Andreja Hlinku</t>
  </si>
  <si>
    <t>Objekt v správe DPMŽ</t>
  </si>
  <si>
    <t>Budova JAMA pri konečnej zastávke Fatranská, Vlčince</t>
  </si>
  <si>
    <t xml:space="preserve">Objekt DPMŽ v obci Štrba </t>
  </si>
  <si>
    <t xml:space="preserve">Prevádzka DPMŽ 
na Kvačalovej ulici 2 v Žiline </t>
  </si>
  <si>
    <t xml:space="preserve">Prevádzka DPMŽ 
na Košickej  ulici 2 v Žiline </t>
  </si>
  <si>
    <t>Umyváreň + kompresorovňa+rozvodňa</t>
  </si>
  <si>
    <t>Pomocné prevádzky + 
Trafostanica</t>
  </si>
  <si>
    <t>Sklad šrotu a odpadu</t>
  </si>
  <si>
    <t>Sklad pneumatík a plynov</t>
  </si>
  <si>
    <r>
      <t>Plocha
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</si>
  <si>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r>
      <t>Plocha spolu
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</si>
  <si>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t>a) vrátnica chodba</t>
  </si>
  <si>
    <t>b) miestnosť kávomat</t>
  </si>
  <si>
    <t>d) jedálen</t>
  </si>
  <si>
    <t>c) chodby + vstupná hala</t>
  </si>
  <si>
    <t>e) bývalý bufet-garáž</t>
  </si>
  <si>
    <t>f) prípravovňa, zádverie, sklad potravín, hygienické zariadenie</t>
  </si>
  <si>
    <t xml:space="preserve">a) miestnosť pre vodičov, </t>
  </si>
  <si>
    <t xml:space="preserve">b) kuchynka </t>
  </si>
  <si>
    <t>c) WC</t>
  </si>
  <si>
    <t>Dispečing</t>
  </si>
  <si>
    <t>Dvojpodlažná chata v Štrbe</t>
  </si>
  <si>
    <t>a) prízemie</t>
  </si>
  <si>
    <t>b) poschodie</t>
  </si>
  <si>
    <t>Administratívna 
budova</t>
  </si>
  <si>
    <t>podzemie = 187,95 m2 
prízemie= 197,11 m2</t>
  </si>
  <si>
    <t>Miesta tranformátorov 
el. prúdu v Žiline</t>
  </si>
  <si>
    <t>Výška DPH v určenej % sadzbe</t>
  </si>
  <si>
    <t xml:space="preserve">Príloha č. 1 - Cenník </t>
  </si>
  <si>
    <t>Cenník vypracoval (meno a priezvisko)</t>
  </si>
  <si>
    <t>V .........................................dňa ................2021</t>
  </si>
  <si>
    <t xml:space="preserve">Meno, priezvisko, podpis oprávnenej osoby uchádzača </t>
  </si>
  <si>
    <t>Navrhovaná jednotková cena za 1m2 ošetrenej plochy
v EUR bez DPH</t>
  </si>
  <si>
    <t>Uchádzač je*/nie je* platcom DPH</t>
  </si>
  <si>
    <t>Cena
 v € bez DPH
za plochu</t>
  </si>
  <si>
    <t>Cena 
v € bez DPH 
za plochu spolu</t>
  </si>
  <si>
    <t>Suma DPH v €</t>
  </si>
  <si>
    <t>Cena služieb v €  s DPH  za predpokladanú plochu za 48 mesiacov</t>
  </si>
  <si>
    <t xml:space="preserve">Cena služieb   za predpokladanú plochu  za 48 mesiacov v € bez DPH </t>
  </si>
  <si>
    <t>Predpokladané plochy</t>
  </si>
  <si>
    <t>Početnosť služby deratizácie 
jarná / jesenná deratizácia</t>
  </si>
  <si>
    <t xml:space="preserve">Služby  deratizácie počas plastnosti zmluvy v predpokladaných objektoch a predpokladaných výmerách </t>
  </si>
  <si>
    <t>Predpokladané objekty a predpokladané  výmery</t>
  </si>
  <si>
    <t xml:space="preserve">Obstarávateľ: Dopravný podnik mesta Žiliny s.r.o.  (DPMŽ) </t>
  </si>
  <si>
    <t>Celková predpokladaná ošetrenú  plocha / Cena služieb  v € bez DPH za predpokladanú ošetrenú plochu za 48 mesiacov - kritérium</t>
  </si>
  <si>
    <t xml:space="preserve"> Cenník na deratizačné služby jar/jeseň v predpokladaných objektoch a ich predpokladaných výmerách obstarávateľa počas platnosti zmluvy na roky 2021, 2022, 2023 a 2024 (48 mesiacov)</t>
  </si>
  <si>
    <t xml:space="preserve">TABUĽKA PRE ÚČELY VYHODNOTENIA ZÁKAZKY 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</si>
</sst>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;_-@_-"/>
    <numFmt numFmtId="165" formatCode="_-* #,##0.000\ [$€-1]_-;\-* #,##0.000\ [$€-1]_-;_-* &quot;-&quot;??\ [$€-1]_-;_-@_-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theme="0" tint="-0.24994659260841701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theme="0" tint="-0.24994659260841701"/>
      </diagonal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theme="0" tint="-0.24994659260841701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4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4" fontId="1" fillId="4" borderId="13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2" fillId="8" borderId="9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9" fontId="2" fillId="5" borderId="1" xfId="1" applyFont="1" applyFill="1" applyBorder="1" applyAlignment="1">
      <alignment horizontal="right" vertical="center" wrapText="1"/>
    </xf>
    <xf numFmtId="9" fontId="2" fillId="5" borderId="3" xfId="1" applyFont="1" applyFill="1" applyBorder="1" applyAlignment="1">
      <alignment horizontal="right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55" zoomScaleNormal="55" zoomScalePageLayoutView="5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5.75"/>
  <cols>
    <col min="1" max="1" width="40.42578125" style="1" customWidth="1"/>
    <col min="2" max="2" width="33.42578125" style="1" customWidth="1"/>
    <col min="3" max="3" width="35.28515625" style="1" bestFit="1" customWidth="1"/>
    <col min="4" max="4" width="32.5703125" style="1" bestFit="1" customWidth="1"/>
    <col min="5" max="5" width="23.42578125" style="1" customWidth="1"/>
    <col min="6" max="6" width="22.7109375" style="1" customWidth="1"/>
    <col min="7" max="7" width="26.7109375" style="1" bestFit="1" customWidth="1"/>
    <col min="8" max="8" width="29.7109375" style="1" customWidth="1"/>
    <col min="9" max="9" width="28.5703125" style="1" customWidth="1"/>
    <col min="10" max="16384" width="9.140625" style="1"/>
  </cols>
  <sheetData>
    <row r="1" spans="1:9">
      <c r="A1" s="1" t="s">
        <v>52</v>
      </c>
      <c r="C1" s="57"/>
      <c r="D1" s="57"/>
      <c r="E1" s="57"/>
      <c r="F1" s="57"/>
      <c r="G1" s="57"/>
      <c r="H1" s="57"/>
      <c r="I1" s="57"/>
    </row>
    <row r="2" spans="1:9">
      <c r="A2" s="57" t="s">
        <v>54</v>
      </c>
      <c r="B2" s="57"/>
      <c r="C2" s="57"/>
      <c r="D2" s="57"/>
      <c r="E2" s="57"/>
      <c r="F2" s="57"/>
      <c r="G2" s="57"/>
      <c r="H2" s="57"/>
      <c r="I2" s="58" t="s">
        <v>37</v>
      </c>
    </row>
    <row r="3" spans="1:9">
      <c r="I3" s="59"/>
    </row>
    <row r="4" spans="1:9" ht="53.25" customHeight="1">
      <c r="A4" s="134" t="s">
        <v>55</v>
      </c>
      <c r="B4" s="134"/>
      <c r="C4" s="135"/>
      <c r="D4" s="53" t="s">
        <v>41</v>
      </c>
      <c r="E4" s="52">
        <v>0</v>
      </c>
      <c r="F4" s="96"/>
      <c r="G4" s="96"/>
      <c r="H4" s="96"/>
      <c r="I4" s="96"/>
    </row>
    <row r="5" spans="1:9" ht="38.25" customHeight="1">
      <c r="A5" s="69" t="s">
        <v>50</v>
      </c>
      <c r="B5" s="70"/>
      <c r="C5" s="71"/>
      <c r="D5" s="70" t="s">
        <v>48</v>
      </c>
      <c r="E5" s="71"/>
      <c r="F5" s="88" t="s">
        <v>43</v>
      </c>
      <c r="G5" s="65" t="s">
        <v>44</v>
      </c>
      <c r="H5" s="65" t="s">
        <v>49</v>
      </c>
      <c r="I5" s="65" t="s">
        <v>47</v>
      </c>
    </row>
    <row r="6" spans="1:9" ht="34.5">
      <c r="A6" s="66" t="s">
        <v>51</v>
      </c>
      <c r="B6" s="67"/>
      <c r="C6" s="68"/>
      <c r="D6" s="24" t="s">
        <v>18</v>
      </c>
      <c r="E6" s="24" t="s">
        <v>19</v>
      </c>
      <c r="F6" s="89"/>
      <c r="G6" s="65"/>
      <c r="H6" s="65"/>
      <c r="I6" s="65"/>
    </row>
    <row r="7" spans="1:9" ht="50.25" customHeight="1">
      <c r="A7" s="93" t="s">
        <v>12</v>
      </c>
      <c r="B7" s="90" t="s">
        <v>33</v>
      </c>
      <c r="C7" s="2" t="s">
        <v>20</v>
      </c>
      <c r="D7" s="10">
        <v>7</v>
      </c>
      <c r="E7" s="112">
        <f>D7+D8+D9+D10+D11+D12</f>
        <v>482.8</v>
      </c>
      <c r="F7" s="12">
        <f>D7*$E$4</f>
        <v>0</v>
      </c>
      <c r="G7" s="103">
        <f>E7*$E$4</f>
        <v>0</v>
      </c>
      <c r="H7" s="62">
        <v>8</v>
      </c>
      <c r="I7" s="160">
        <f>G7*H7</f>
        <v>0</v>
      </c>
    </row>
    <row r="8" spans="1:9" ht="50.25" customHeight="1">
      <c r="A8" s="94"/>
      <c r="B8" s="91"/>
      <c r="C8" s="2" t="s">
        <v>21</v>
      </c>
      <c r="D8" s="10">
        <v>6</v>
      </c>
      <c r="E8" s="113"/>
      <c r="F8" s="12">
        <f t="shared" ref="F7:F10" si="0">D8*$E$4</f>
        <v>0</v>
      </c>
      <c r="G8" s="103"/>
      <c r="H8" s="63"/>
      <c r="I8" s="161"/>
    </row>
    <row r="9" spans="1:9" ht="50.25" customHeight="1">
      <c r="A9" s="94"/>
      <c r="B9" s="91"/>
      <c r="C9" s="2" t="s">
        <v>23</v>
      </c>
      <c r="D9" s="10">
        <v>131</v>
      </c>
      <c r="E9" s="113"/>
      <c r="F9" s="12">
        <f t="shared" si="0"/>
        <v>0</v>
      </c>
      <c r="G9" s="103"/>
      <c r="H9" s="63"/>
      <c r="I9" s="161"/>
    </row>
    <row r="10" spans="1:9" ht="50.25" customHeight="1">
      <c r="A10" s="94"/>
      <c r="B10" s="91"/>
      <c r="C10" s="2" t="s">
        <v>22</v>
      </c>
      <c r="D10" s="10">
        <v>180</v>
      </c>
      <c r="E10" s="113"/>
      <c r="F10" s="12">
        <f t="shared" si="0"/>
        <v>0</v>
      </c>
      <c r="G10" s="103"/>
      <c r="H10" s="63"/>
      <c r="I10" s="161"/>
    </row>
    <row r="11" spans="1:9" ht="50.25" customHeight="1">
      <c r="A11" s="94"/>
      <c r="B11" s="91"/>
      <c r="C11" s="2" t="s">
        <v>24</v>
      </c>
      <c r="D11" s="10">
        <v>79.25</v>
      </c>
      <c r="E11" s="113"/>
      <c r="F11" s="12">
        <f>D11*$E$4</f>
        <v>0</v>
      </c>
      <c r="G11" s="103"/>
      <c r="H11" s="63"/>
      <c r="I11" s="161"/>
    </row>
    <row r="12" spans="1:9" ht="50.25" customHeight="1" thickBot="1">
      <c r="A12" s="94"/>
      <c r="B12" s="92"/>
      <c r="C12" s="14" t="s">
        <v>25</v>
      </c>
      <c r="D12" s="15">
        <f>46.7+14.95+3.1+7.65
+7.15</f>
        <v>79.550000000000011</v>
      </c>
      <c r="E12" s="114"/>
      <c r="F12" s="16">
        <f>D12*$E$4</f>
        <v>0</v>
      </c>
      <c r="G12" s="104"/>
      <c r="H12" s="64"/>
      <c r="I12" s="162"/>
    </row>
    <row r="13" spans="1:9" ht="63.75" customHeight="1" thickTop="1">
      <c r="A13" s="94"/>
      <c r="B13" s="17" t="s">
        <v>0</v>
      </c>
      <c r="C13" s="146"/>
      <c r="D13" s="18">
        <v>1320</v>
      </c>
      <c r="E13" s="122">
        <f>D13+D14+D15+D16</f>
        <v>3606</v>
      </c>
      <c r="F13" s="19">
        <f t="shared" ref="F13:F28" si="1">D13*$E$4</f>
        <v>0</v>
      </c>
      <c r="G13" s="105">
        <f>E13*$E$4</f>
        <v>0</v>
      </c>
      <c r="H13" s="125">
        <v>8</v>
      </c>
      <c r="I13" s="116">
        <f>G13*H13</f>
        <v>0</v>
      </c>
    </row>
    <row r="14" spans="1:9" ht="63.75" customHeight="1">
      <c r="A14" s="94"/>
      <c r="B14" s="3" t="s">
        <v>1</v>
      </c>
      <c r="C14" s="147"/>
      <c r="D14" s="4">
        <v>472</v>
      </c>
      <c r="E14" s="113"/>
      <c r="F14" s="12">
        <f t="shared" si="1"/>
        <v>0</v>
      </c>
      <c r="G14" s="103"/>
      <c r="H14" s="126"/>
      <c r="I14" s="117"/>
    </row>
    <row r="15" spans="1:9" ht="63.75" customHeight="1">
      <c r="A15" s="94"/>
      <c r="B15" s="2" t="s">
        <v>14</v>
      </c>
      <c r="C15" s="147"/>
      <c r="D15" s="4">
        <v>950</v>
      </c>
      <c r="E15" s="113"/>
      <c r="F15" s="12">
        <f t="shared" si="1"/>
        <v>0</v>
      </c>
      <c r="G15" s="103"/>
      <c r="H15" s="126"/>
      <c r="I15" s="117"/>
    </row>
    <row r="16" spans="1:9" ht="63.75" customHeight="1" thickBot="1">
      <c r="A16" s="94"/>
      <c r="B16" s="14" t="s">
        <v>15</v>
      </c>
      <c r="C16" s="148"/>
      <c r="D16" s="20">
        <v>864</v>
      </c>
      <c r="E16" s="114"/>
      <c r="F16" s="16">
        <f t="shared" si="1"/>
        <v>0</v>
      </c>
      <c r="G16" s="104"/>
      <c r="H16" s="127"/>
      <c r="I16" s="118"/>
    </row>
    <row r="17" spans="1:9" ht="63.75" customHeight="1" thickTop="1">
      <c r="A17" s="94"/>
      <c r="B17" s="115" t="s">
        <v>29</v>
      </c>
      <c r="C17" s="17" t="s">
        <v>26</v>
      </c>
      <c r="D17" s="22">
        <v>9.1999999999999993</v>
      </c>
      <c r="E17" s="119">
        <f>D17+D18+D19</f>
        <v>36.799999999999997</v>
      </c>
      <c r="F17" s="19">
        <f t="shared" si="1"/>
        <v>0</v>
      </c>
      <c r="G17" s="106">
        <f>E17*$E$4</f>
        <v>0</v>
      </c>
      <c r="H17" s="125">
        <v>8</v>
      </c>
      <c r="I17" s="105">
        <f>G17*H17</f>
        <v>0</v>
      </c>
    </row>
    <row r="18" spans="1:9" ht="63.75" customHeight="1">
      <c r="A18" s="94"/>
      <c r="B18" s="91"/>
      <c r="C18" s="3" t="s">
        <v>27</v>
      </c>
      <c r="D18" s="11">
        <v>12.6</v>
      </c>
      <c r="E18" s="120"/>
      <c r="F18" s="12">
        <f t="shared" si="1"/>
        <v>0</v>
      </c>
      <c r="G18" s="107"/>
      <c r="H18" s="126"/>
      <c r="I18" s="109"/>
    </row>
    <row r="19" spans="1:9" ht="63.75" customHeight="1" thickBot="1">
      <c r="A19" s="94"/>
      <c r="B19" s="92"/>
      <c r="C19" s="23" t="s">
        <v>28</v>
      </c>
      <c r="D19" s="15">
        <v>15</v>
      </c>
      <c r="E19" s="121"/>
      <c r="F19" s="16">
        <f t="shared" si="1"/>
        <v>0</v>
      </c>
      <c r="G19" s="108"/>
      <c r="H19" s="127"/>
      <c r="I19" s="110"/>
    </row>
    <row r="20" spans="1:9" ht="63.75" customHeight="1" thickTop="1">
      <c r="A20" s="94"/>
      <c r="B20" s="9" t="s">
        <v>16</v>
      </c>
      <c r="C20" s="146"/>
      <c r="D20" s="21">
        <v>126</v>
      </c>
      <c r="E20" s="113">
        <f>D20+D21</f>
        <v>331</v>
      </c>
      <c r="F20" s="8">
        <f t="shared" si="1"/>
        <v>0</v>
      </c>
      <c r="G20" s="107">
        <f>E20*$E$4</f>
        <v>0</v>
      </c>
      <c r="H20" s="63">
        <v>8</v>
      </c>
      <c r="I20" s="107">
        <f>G20*H20</f>
        <v>0</v>
      </c>
    </row>
    <row r="21" spans="1:9" ht="63.75" customHeight="1" thickBot="1">
      <c r="A21" s="95"/>
      <c r="B21" s="14" t="s">
        <v>17</v>
      </c>
      <c r="C21" s="148"/>
      <c r="D21" s="25">
        <v>205</v>
      </c>
      <c r="E21" s="114"/>
      <c r="F21" s="16">
        <f t="shared" si="1"/>
        <v>0</v>
      </c>
      <c r="G21" s="108"/>
      <c r="H21" s="64"/>
      <c r="I21" s="111"/>
    </row>
    <row r="22" spans="1:9" ht="63.75" customHeight="1" thickTop="1">
      <c r="A22" s="152" t="s">
        <v>13</v>
      </c>
      <c r="B22" s="153"/>
      <c r="C22" s="48" t="s">
        <v>2</v>
      </c>
      <c r="D22" s="49">
        <v>3262</v>
      </c>
      <c r="E22" s="72">
        <f>D22+D23</f>
        <v>3384.9</v>
      </c>
      <c r="F22" s="44">
        <f t="shared" si="1"/>
        <v>0</v>
      </c>
      <c r="G22" s="86">
        <f>E22*$E$4</f>
        <v>0</v>
      </c>
      <c r="H22" s="128">
        <v>8</v>
      </c>
      <c r="I22" s="86">
        <f>G22*H22</f>
        <v>0</v>
      </c>
    </row>
    <row r="23" spans="1:9" ht="63.75" customHeight="1" thickBot="1">
      <c r="A23" s="154"/>
      <c r="B23" s="155"/>
      <c r="C23" s="50" t="s">
        <v>3</v>
      </c>
      <c r="D23" s="51">
        <v>122.9</v>
      </c>
      <c r="E23" s="73"/>
      <c r="F23" s="47">
        <f t="shared" si="1"/>
        <v>0</v>
      </c>
      <c r="G23" s="87"/>
      <c r="H23" s="129"/>
      <c r="I23" s="100"/>
    </row>
    <row r="24" spans="1:9" ht="63.75" customHeight="1" thickTop="1">
      <c r="A24" s="74" t="s">
        <v>35</v>
      </c>
      <c r="B24" s="26" t="s">
        <v>4</v>
      </c>
      <c r="C24" s="149" t="s">
        <v>34</v>
      </c>
      <c r="D24" s="27">
        <f>187.95+197.11</f>
        <v>385.06</v>
      </c>
      <c r="E24" s="77">
        <f>D24+D25+D26</f>
        <v>1155.18</v>
      </c>
      <c r="F24" s="28">
        <f>D24*$E$4</f>
        <v>0</v>
      </c>
      <c r="G24" s="97">
        <f>E24*$E$4</f>
        <v>0</v>
      </c>
      <c r="H24" s="130">
        <v>8</v>
      </c>
      <c r="I24" s="97">
        <f>G24*H24</f>
        <v>0</v>
      </c>
    </row>
    <row r="25" spans="1:9" ht="63.75" customHeight="1">
      <c r="A25" s="75"/>
      <c r="B25" s="5" t="s">
        <v>5</v>
      </c>
      <c r="C25" s="150"/>
      <c r="D25" s="6">
        <f>187.95+197.11</f>
        <v>385.06</v>
      </c>
      <c r="E25" s="78"/>
      <c r="F25" s="13">
        <f>D25*$E$4</f>
        <v>0</v>
      </c>
      <c r="G25" s="98"/>
      <c r="H25" s="131"/>
      <c r="I25" s="101"/>
    </row>
    <row r="26" spans="1:9" ht="63.75" customHeight="1" thickBot="1">
      <c r="A26" s="76"/>
      <c r="B26" s="29" t="s">
        <v>6</v>
      </c>
      <c r="C26" s="151"/>
      <c r="D26" s="30">
        <f>187.95+197.11</f>
        <v>385.06</v>
      </c>
      <c r="E26" s="79"/>
      <c r="F26" s="31">
        <f>D26*$E$4</f>
        <v>0</v>
      </c>
      <c r="G26" s="99"/>
      <c r="H26" s="132"/>
      <c r="I26" s="102"/>
    </row>
    <row r="27" spans="1:9" ht="63.75" customHeight="1" thickTop="1" thickBot="1">
      <c r="A27" s="156" t="s">
        <v>7</v>
      </c>
      <c r="B27" s="157"/>
      <c r="C27" s="32" t="s">
        <v>8</v>
      </c>
      <c r="D27" s="33">
        <v>15</v>
      </c>
      <c r="E27" s="34">
        <v>15</v>
      </c>
      <c r="F27" s="35">
        <f t="shared" si="1"/>
        <v>0</v>
      </c>
      <c r="G27" s="36">
        <f>E27*$E$4</f>
        <v>0</v>
      </c>
      <c r="H27" s="37">
        <v>8</v>
      </c>
      <c r="I27" s="38">
        <f>G27*H27</f>
        <v>0</v>
      </c>
    </row>
    <row r="28" spans="1:9" ht="63.75" customHeight="1" thickTop="1" thickBot="1">
      <c r="A28" s="158" t="s">
        <v>9</v>
      </c>
      <c r="B28" s="159"/>
      <c r="C28" s="32" t="s">
        <v>10</v>
      </c>
      <c r="D28" s="33">
        <v>85.26</v>
      </c>
      <c r="E28" s="34">
        <v>85.26</v>
      </c>
      <c r="F28" s="35">
        <f t="shared" si="1"/>
        <v>0</v>
      </c>
      <c r="G28" s="36">
        <f>E28*$E$4</f>
        <v>0</v>
      </c>
      <c r="H28" s="37">
        <v>8</v>
      </c>
      <c r="I28" s="38">
        <f>G28*H28</f>
        <v>0</v>
      </c>
    </row>
    <row r="29" spans="1:9" ht="63.75" customHeight="1" thickTop="1">
      <c r="A29" s="80" t="s">
        <v>11</v>
      </c>
      <c r="B29" s="82" t="s">
        <v>30</v>
      </c>
      <c r="C29" s="42" t="s">
        <v>31</v>
      </c>
      <c r="D29" s="43">
        <v>83</v>
      </c>
      <c r="E29" s="84">
        <f>D29+D30</f>
        <v>153</v>
      </c>
      <c r="F29" s="44">
        <f>D29*$E$4</f>
        <v>0</v>
      </c>
      <c r="G29" s="60">
        <f>E29*$E$4</f>
        <v>0</v>
      </c>
      <c r="H29" s="128">
        <v>8</v>
      </c>
      <c r="I29" s="123">
        <f>G29*H29</f>
        <v>0</v>
      </c>
    </row>
    <row r="30" spans="1:9" ht="63.75" customHeight="1" thickBot="1">
      <c r="A30" s="81"/>
      <c r="B30" s="83"/>
      <c r="C30" s="45" t="s">
        <v>32</v>
      </c>
      <c r="D30" s="46">
        <v>70</v>
      </c>
      <c r="E30" s="85"/>
      <c r="F30" s="47">
        <f>D30*$E$4</f>
        <v>0</v>
      </c>
      <c r="G30" s="61"/>
      <c r="H30" s="129"/>
      <c r="I30" s="124"/>
    </row>
    <row r="31" spans="1:9" ht="50.25" customHeight="1" thickTop="1">
      <c r="A31" s="145" t="s">
        <v>53</v>
      </c>
      <c r="B31" s="145"/>
      <c r="C31" s="145"/>
      <c r="D31" s="145"/>
      <c r="E31" s="39">
        <f>SUM(E7:E30)</f>
        <v>9249.94</v>
      </c>
      <c r="F31" s="40">
        <f>SUM(F7:F30)</f>
        <v>0</v>
      </c>
      <c r="G31" s="41">
        <f>SUM(G7:G30)</f>
        <v>0</v>
      </c>
      <c r="H31" s="143">
        <f>SUM(I7:I30)</f>
        <v>0</v>
      </c>
      <c r="I31" s="144"/>
    </row>
    <row r="32" spans="1:9" ht="50.25" customHeight="1">
      <c r="A32" s="136" t="s">
        <v>36</v>
      </c>
      <c r="B32" s="137"/>
      <c r="C32" s="137"/>
      <c r="D32" s="137"/>
      <c r="E32" s="137"/>
      <c r="F32" s="137"/>
      <c r="G32" s="138"/>
      <c r="H32" s="141">
        <v>0.2</v>
      </c>
      <c r="I32" s="142"/>
    </row>
    <row r="33" spans="1:9" ht="50.25" customHeight="1">
      <c r="A33" s="54"/>
      <c r="B33" s="55"/>
      <c r="C33" s="55"/>
      <c r="D33" s="55"/>
      <c r="E33" s="55"/>
      <c r="F33" s="55"/>
      <c r="G33" s="56" t="s">
        <v>45</v>
      </c>
      <c r="H33" s="139">
        <f>H31*H32</f>
        <v>0</v>
      </c>
      <c r="I33" s="140"/>
    </row>
    <row r="34" spans="1:9" ht="50.25" customHeight="1">
      <c r="A34" s="136" t="s">
        <v>46</v>
      </c>
      <c r="B34" s="137"/>
      <c r="C34" s="137"/>
      <c r="D34" s="137"/>
      <c r="E34" s="137"/>
      <c r="F34" s="137"/>
      <c r="G34" s="138"/>
      <c r="H34" s="139">
        <f>(H31*H32)+H31</f>
        <v>0</v>
      </c>
      <c r="I34" s="140"/>
    </row>
    <row r="35" spans="1:9">
      <c r="A35" s="133" t="s">
        <v>38</v>
      </c>
      <c r="B35" s="133"/>
      <c r="G35" s="7"/>
    </row>
    <row r="36" spans="1:9">
      <c r="A36" s="1" t="s">
        <v>39</v>
      </c>
    </row>
    <row r="37" spans="1:9">
      <c r="A37" s="1" t="s">
        <v>40</v>
      </c>
    </row>
    <row r="38" spans="1:9">
      <c r="A38" s="1" t="s">
        <v>42</v>
      </c>
    </row>
  </sheetData>
  <mergeCells count="60">
    <mergeCell ref="H33:I33"/>
    <mergeCell ref="A35:B35"/>
    <mergeCell ref="A4:C4"/>
    <mergeCell ref="A34:G34"/>
    <mergeCell ref="H34:I34"/>
    <mergeCell ref="A32:G32"/>
    <mergeCell ref="H32:I32"/>
    <mergeCell ref="H31:I31"/>
    <mergeCell ref="A31:D31"/>
    <mergeCell ref="C13:C16"/>
    <mergeCell ref="C20:C21"/>
    <mergeCell ref="C24:C26"/>
    <mergeCell ref="A22:B23"/>
    <mergeCell ref="A27:B27"/>
    <mergeCell ref="A28:B28"/>
    <mergeCell ref="H29:H30"/>
    <mergeCell ref="I7:I12"/>
    <mergeCell ref="I29:I30"/>
    <mergeCell ref="H13:H16"/>
    <mergeCell ref="H17:H19"/>
    <mergeCell ref="H20:H21"/>
    <mergeCell ref="H22:H23"/>
    <mergeCell ref="H24:H26"/>
    <mergeCell ref="B17:B19"/>
    <mergeCell ref="I13:I16"/>
    <mergeCell ref="E17:E19"/>
    <mergeCell ref="E13:E16"/>
    <mergeCell ref="E20:E21"/>
    <mergeCell ref="F5:F6"/>
    <mergeCell ref="B7:B12"/>
    <mergeCell ref="A7:A21"/>
    <mergeCell ref="F4:I4"/>
    <mergeCell ref="G24:G26"/>
    <mergeCell ref="G5:G6"/>
    <mergeCell ref="I5:I6"/>
    <mergeCell ref="I22:I23"/>
    <mergeCell ref="I24:I26"/>
    <mergeCell ref="G7:G12"/>
    <mergeCell ref="G13:G16"/>
    <mergeCell ref="G17:G19"/>
    <mergeCell ref="G20:G21"/>
    <mergeCell ref="I17:I19"/>
    <mergeCell ref="I20:I21"/>
    <mergeCell ref="E7:E12"/>
    <mergeCell ref="C1:I1"/>
    <mergeCell ref="I2:I3"/>
    <mergeCell ref="A2:H2"/>
    <mergeCell ref="G29:G30"/>
    <mergeCell ref="H7:H12"/>
    <mergeCell ref="H5:H6"/>
    <mergeCell ref="A6:C6"/>
    <mergeCell ref="A5:C5"/>
    <mergeCell ref="D5:E5"/>
    <mergeCell ref="E22:E23"/>
    <mergeCell ref="A24:A26"/>
    <mergeCell ref="E24:E26"/>
    <mergeCell ref="A29:A30"/>
    <mergeCell ref="B29:B30"/>
    <mergeCell ref="E29:E30"/>
    <mergeCell ref="G22:G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1 - Cenník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-</cp:lastModifiedBy>
  <cp:lastPrinted>2021-01-28T07:46:55Z</cp:lastPrinted>
  <dcterms:created xsi:type="dcterms:W3CDTF">2020-11-10T11:18:15Z</dcterms:created>
  <dcterms:modified xsi:type="dcterms:W3CDTF">2021-02-05T06:44:21Z</dcterms:modified>
</cp:coreProperties>
</file>