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095" windowHeight="7680"/>
  </bookViews>
  <sheets>
    <sheet name="UTZ zdvíhacie T - bus" sheetId="1" r:id="rId1"/>
    <sheet name="VTZ zdvíhacie A - bus" sheetId="2" r:id="rId2"/>
    <sheet name="VTZ tlakové A - bus" sheetId="3" r:id="rId3"/>
    <sheet name="UTZ tlakové T - bus" sheetId="4" r:id="rId4"/>
    <sheet name="UTZ tlakové nádoby vozidiel" sheetId="6" r:id="rId5"/>
  </sheets>
  <calcPr calcId="145621"/>
</workbook>
</file>

<file path=xl/calcChain.xml><?xml version="1.0" encoding="utf-8"?>
<calcChain xmlns="http://schemas.openxmlformats.org/spreadsheetml/2006/main">
  <c r="D39" i="1" l="1"/>
  <c r="D30" i="2"/>
  <c r="D13" i="3"/>
  <c r="D20" i="4"/>
  <c r="D18" i="6"/>
  <c r="H14" i="6" l="1"/>
  <c r="F14" i="6"/>
  <c r="H13" i="6"/>
  <c r="F13" i="6"/>
  <c r="H12" i="6"/>
  <c r="F12" i="6"/>
  <c r="H11" i="6"/>
  <c r="F11" i="6"/>
  <c r="H10" i="6"/>
  <c r="F10" i="6"/>
  <c r="H9" i="6"/>
  <c r="F9" i="6"/>
  <c r="H8" i="6"/>
  <c r="H15" i="6" s="1"/>
  <c r="F8" i="6"/>
  <c r="F15" i="6" s="1"/>
  <c r="F16" i="6" l="1"/>
  <c r="F17" i="6" s="1"/>
  <c r="H16" i="6"/>
  <c r="H17" i="6" s="1"/>
  <c r="H35" i="1" l="1"/>
  <c r="F35" i="1"/>
  <c r="J33" i="1"/>
  <c r="H33" i="1"/>
  <c r="F33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J19" i="1"/>
  <c r="H19" i="1"/>
  <c r="F19" i="1"/>
  <c r="J17" i="1"/>
  <c r="H17" i="1"/>
  <c r="F17" i="1"/>
  <c r="J15" i="1"/>
  <c r="H15" i="1"/>
  <c r="F15" i="1"/>
  <c r="J14" i="1"/>
  <c r="H14" i="1"/>
  <c r="F14" i="1"/>
  <c r="J12" i="1"/>
  <c r="H12" i="1"/>
  <c r="F12" i="1"/>
  <c r="J11" i="1"/>
  <c r="H11" i="1"/>
  <c r="F11" i="1"/>
  <c r="J10" i="1"/>
  <c r="H10" i="1"/>
  <c r="F10" i="1"/>
  <c r="J9" i="1"/>
  <c r="H9" i="1"/>
  <c r="F9" i="1"/>
  <c r="J8" i="1"/>
  <c r="H8" i="1"/>
  <c r="F8" i="1"/>
  <c r="J7" i="1"/>
  <c r="H7" i="1"/>
  <c r="F7" i="1"/>
  <c r="H16" i="4"/>
  <c r="F16" i="4"/>
  <c r="H15" i="4"/>
  <c r="F15" i="4"/>
  <c r="H14" i="4"/>
  <c r="F14" i="4"/>
  <c r="H13" i="4"/>
  <c r="F13" i="4"/>
  <c r="H12" i="4"/>
  <c r="F12" i="4"/>
  <c r="H11" i="4"/>
  <c r="F11" i="4"/>
  <c r="H10" i="4"/>
  <c r="F10" i="4"/>
  <c r="H9" i="4"/>
  <c r="F9" i="4"/>
  <c r="I9" i="3"/>
  <c r="G9" i="3"/>
  <c r="E9" i="3"/>
  <c r="I8" i="3"/>
  <c r="G8" i="3"/>
  <c r="E8" i="3"/>
  <c r="H26" i="2"/>
  <c r="F26" i="2"/>
  <c r="H24" i="2"/>
  <c r="F24" i="2"/>
  <c r="H23" i="2"/>
  <c r="F23" i="2"/>
  <c r="H22" i="2"/>
  <c r="F22" i="2"/>
  <c r="H21" i="2"/>
  <c r="F21" i="2"/>
  <c r="H20" i="2"/>
  <c r="F20" i="2"/>
  <c r="H18" i="2"/>
  <c r="F18" i="2"/>
  <c r="H16" i="2"/>
  <c r="F16" i="2"/>
  <c r="H14" i="2"/>
  <c r="F14" i="2"/>
  <c r="H13" i="2"/>
  <c r="F13" i="2"/>
  <c r="H12" i="2"/>
  <c r="F12" i="2"/>
  <c r="H11" i="2"/>
  <c r="F11" i="2"/>
  <c r="H10" i="2"/>
  <c r="F10" i="2"/>
  <c r="H9" i="2"/>
  <c r="F9" i="2"/>
  <c r="H8" i="2"/>
  <c r="F8" i="2"/>
  <c r="H7" i="2"/>
  <c r="F7" i="2"/>
  <c r="H21" i="1" l="1"/>
  <c r="F21" i="1"/>
  <c r="J6" i="1" l="1"/>
  <c r="J36" i="1" s="1"/>
  <c r="H8" i="4"/>
  <c r="H17" i="4" s="1"/>
  <c r="H18" i="4" s="1"/>
  <c r="H19" i="4" s="1"/>
  <c r="F8" i="4"/>
  <c r="F17" i="4" s="1"/>
  <c r="I7" i="3"/>
  <c r="I10" i="3" s="1"/>
  <c r="I11" i="3" s="1"/>
  <c r="I12" i="3" s="1"/>
  <c r="G7" i="3"/>
  <c r="G10" i="3" s="1"/>
  <c r="G11" i="3" s="1"/>
  <c r="G12" i="3" s="1"/>
  <c r="E7" i="3"/>
  <c r="E10" i="3" s="1"/>
  <c r="H6" i="2"/>
  <c r="H27" i="2" s="1"/>
  <c r="H28" i="2" s="1"/>
  <c r="H29" i="2" s="1"/>
  <c r="F6" i="2"/>
  <c r="F27" i="2" s="1"/>
  <c r="H6" i="1"/>
  <c r="H36" i="1" s="1"/>
  <c r="F6" i="1"/>
  <c r="F36" i="1" s="1"/>
  <c r="F28" i="2" l="1"/>
  <c r="F29" i="2" s="1"/>
  <c r="F18" i="4"/>
  <c r="F19" i="4" s="1"/>
  <c r="E12" i="3"/>
  <c r="E11" i="3"/>
  <c r="F37" i="1"/>
  <c r="F38" i="1" s="1"/>
  <c r="H37" i="1"/>
  <c r="H38" i="1" s="1"/>
  <c r="J37" i="1"/>
  <c r="J38" i="1" s="1"/>
</calcChain>
</file>

<file path=xl/sharedStrings.xml><?xml version="1.0" encoding="utf-8"?>
<sst xmlns="http://schemas.openxmlformats.org/spreadsheetml/2006/main" count="332" uniqueCount="168">
  <si>
    <t xml:space="preserve">Zdvíhacie zariadenia T – bus  podľa Vyhlášky č. 205/2010 Z.z. - ocenenie služby  </t>
  </si>
  <si>
    <t xml:space="preserve">Revízia 1x ročne </t>
  </si>
  <si>
    <t>Špecifikácia technického zariadenia</t>
  </si>
  <si>
    <t xml:space="preserve">Zdviháky s motorickým pohonom na zdvíhanie dráhových vozidiel a ich súpravy </t>
  </si>
  <si>
    <t>1.</t>
  </si>
  <si>
    <t>Elektromechanický zdvihák jednostĺpový</t>
  </si>
  <si>
    <t>Súprava 6-jednostĺpových elektromechanických zdvihákov typ HYWEMA RG5/2HD2</t>
  </si>
  <si>
    <t>Z 1.12</t>
  </si>
  <si>
    <t>2.</t>
  </si>
  <si>
    <t>Súprava 6-jednostĺpových elektromechanických zdvihákov typ EZ-2461</t>
  </si>
  <si>
    <t>3.</t>
  </si>
  <si>
    <t>Zdvihák s ručným pojazdom kanálový</t>
  </si>
  <si>
    <t>Kanálový zdvihák s ručným pojazdom č. 1  typ KZ2748</t>
  </si>
  <si>
    <t>4.</t>
  </si>
  <si>
    <t>Kanálový zdvihák s ručným pojazdom č. 2  typ K2748</t>
  </si>
  <si>
    <t>5.</t>
  </si>
  <si>
    <t>Kanálový zdvihák s ručným pojazdom č. 3  typ KZ2748</t>
  </si>
  <si>
    <t>6.</t>
  </si>
  <si>
    <t>Kanálový zdvihák s ručným pojazdom č. 4  typ KZ2748</t>
  </si>
  <si>
    <t>7.</t>
  </si>
  <si>
    <t>Kanálový zdvihák s ručným pojazdom č. 5  typ KZ2748</t>
  </si>
  <si>
    <t>8.</t>
  </si>
  <si>
    <t>Pojazdná pohyblivá pracovná plošina typ VNP 400</t>
  </si>
  <si>
    <t>Z 2.2</t>
  </si>
  <si>
    <t>9.</t>
  </si>
  <si>
    <t xml:space="preserve">Žeriavy stĺpové </t>
  </si>
  <si>
    <t>10.</t>
  </si>
  <si>
    <t xml:space="preserve">Stĺpový žeriav  otočný </t>
  </si>
  <si>
    <t>Otočný stĺpový žeriav typ OŽ - 6</t>
  </si>
  <si>
    <t>Z 1.13</t>
  </si>
  <si>
    <t xml:space="preserve">Zdvíhacie zariadenie s elektrickým zdvihom a pojazdom alebo ručným zdvihom a pojazdom alebo ich kombinácia </t>
  </si>
  <si>
    <t>11.</t>
  </si>
  <si>
    <t xml:space="preserve">Kladkostroj ručný reťazový pojazdný </t>
  </si>
  <si>
    <t>Ručný reťazový pojazdný kladkostroj typ Z 200</t>
  </si>
  <si>
    <t>Z 1.15</t>
  </si>
  <si>
    <t>-</t>
  </si>
  <si>
    <t>Zdvíhacie zariadenie s ručným zdvihom a pojazdom</t>
  </si>
  <si>
    <t>12.</t>
  </si>
  <si>
    <t xml:space="preserve">Vozík pojazdný ručný vidlicový hydraulický </t>
  </si>
  <si>
    <t>Hydraulický pojazdný ručný vidlicový vozík typ F6R-16</t>
  </si>
  <si>
    <t>13.</t>
  </si>
  <si>
    <t>Hydraulický pojazdný ručný vidlicový vozík typ F8R</t>
  </si>
  <si>
    <t>14.</t>
  </si>
  <si>
    <t>Hydraulický pojazdný ručný vidlicový vozík typ NV 2000</t>
  </si>
  <si>
    <t>15.</t>
  </si>
  <si>
    <t>16.</t>
  </si>
  <si>
    <t>17.</t>
  </si>
  <si>
    <t>18.</t>
  </si>
  <si>
    <t>19.</t>
  </si>
  <si>
    <t>20.</t>
  </si>
  <si>
    <t>Hydraulický pojazdný ručný vidlicový vozík typ NF 20</t>
  </si>
  <si>
    <t>21.</t>
  </si>
  <si>
    <t xml:space="preserve">Vozík na kolesá automobilov  pojazdný ručný hydraulický </t>
  </si>
  <si>
    <t>Ručný pojazdný hydraulický vozík na kolesá automobilov typ VPN 35</t>
  </si>
  <si>
    <t>22.</t>
  </si>
  <si>
    <t xml:space="preserve">Žeriav pojazdný s ručným pohonom hydraulický </t>
  </si>
  <si>
    <t>Hydraulický pojazdný žeriav s ručným pohonom typ ZHR - 1000/P</t>
  </si>
  <si>
    <t xml:space="preserve">Zdviháky s motorickým pohonom na zdvíhanie dráhových vozidiel  </t>
  </si>
  <si>
    <t>23.</t>
  </si>
  <si>
    <t xml:space="preserve">Zdvihák oporný pojazdný pneumatickohydraulický </t>
  </si>
  <si>
    <t>Pojazdný pneumatickohydraulický oporný zdvihák</t>
  </si>
  <si>
    <t>24.</t>
  </si>
  <si>
    <t xml:space="preserve">Zdvíhací stôl pojazdný </t>
  </si>
  <si>
    <t>Pojazdný zdvíhací stôl typ HTF 100L</t>
  </si>
  <si>
    <t>NV 392/2006 Z.z.</t>
  </si>
  <si>
    <t>Zdvíhacie zariadenia A – bus  podľa Vyhlášky 508/2009 Z.z.  - ocenenie služby</t>
  </si>
  <si>
    <t>Skupina/druh</t>
  </si>
  <si>
    <t>Špecifikácia zdvíhacieho  zariadenia</t>
  </si>
  <si>
    <t xml:space="preserve">Zariadenie, ktorým je špeciálne zdvíhacie zariadenie s motorovým pohonom, určené na zdvíhanie bremena, a to: stabilné, mobilné, premiestniteľné servisné zariadenie, ktoré je určené len na zdvíhanie vozidla </t>
  </si>
  <si>
    <t xml:space="preserve">Zdvihák stĺpový </t>
  </si>
  <si>
    <t>6 - stĺpový zdvihák typ EZ-2461</t>
  </si>
  <si>
    <t>Bd3</t>
  </si>
  <si>
    <t>2</t>
  </si>
  <si>
    <t>4 -stĺpový zdvihák typ EZ-1641</t>
  </si>
  <si>
    <t>3</t>
  </si>
  <si>
    <t xml:space="preserve">Zdvihák  kanálový s ručným pojazdom </t>
  </si>
  <si>
    <t>Kanálový zdvihák s ručným pojazdom č. 4 typ KZ2748</t>
  </si>
  <si>
    <t>4</t>
  </si>
  <si>
    <t>Kanálový zdvihák s ručným pojazdom č. 5 typ KZ2748</t>
  </si>
  <si>
    <t>5</t>
  </si>
  <si>
    <t>Kanálový zdvihák s ručným pojazdom č. 6 typ KZ2748</t>
  </si>
  <si>
    <t>6</t>
  </si>
  <si>
    <t>Kanálový zdvihák s ručným pojazdom č. 7 typ KZ2748</t>
  </si>
  <si>
    <t>7</t>
  </si>
  <si>
    <t>Kanálový zdvihák s ručným pojazdom č. 8 typ KZ2748</t>
  </si>
  <si>
    <t>8</t>
  </si>
  <si>
    <t>Kanálový zdvihák s ručným pojazdom č. 9 typ KZ2748</t>
  </si>
  <si>
    <t>9</t>
  </si>
  <si>
    <t>Kanálový zdvihák s ručným pojazdom č. 10 typ KZ2748</t>
  </si>
  <si>
    <t xml:space="preserve">Zariadenie, ktorým je zdvíhadlo s motorovým pohonom s nosnosťou do 1 000 kg, vrátane </t>
  </si>
  <si>
    <t>Kladkostroj</t>
  </si>
  <si>
    <t>Ba1</t>
  </si>
  <si>
    <t>Pohyblivá pracovná plošina s motorovým pohonom a výškou zdvihu nad 1,5 m</t>
  </si>
  <si>
    <t xml:space="preserve">Pracovná plošina pohyblivá </t>
  </si>
  <si>
    <t>Pohyblivá pracovná plošina typ DK 8 JR 10 DENKA</t>
  </si>
  <si>
    <t>Ab</t>
  </si>
  <si>
    <t>Zvislá posuvná brána s motorovým pohonom s výškou zdvihu nad 2,7m</t>
  </si>
  <si>
    <t xml:space="preserve">Zvisle posuvná brána s motorickým pohonom sekcionálna </t>
  </si>
  <si>
    <t>Sekcionálna zvisle posuvná brána s motorickým pohonom</t>
  </si>
  <si>
    <t>Bf</t>
  </si>
  <si>
    <t xml:space="preserve">Vozík vysokozdvižný </t>
  </si>
  <si>
    <t>Vysokozdvižný vozík typ DV1784</t>
  </si>
  <si>
    <t>NV 392/2006</t>
  </si>
  <si>
    <t>Tlakové nádoby  A – bus  podľa Vyhlášky č. 508/2009 Z.z.  - ocenenie služby</t>
  </si>
  <si>
    <t xml:space="preserve">Opakovaná vonkajšia prehliadka 1x ročne </t>
  </si>
  <si>
    <t>Tlaková nádoba stabilná, ktorá neobsahuje nebezpečné plyny, pary alebo kvapaliny s teplotou vyššou, ako je ich bod varu pri pretlaku 0,2 Mpa s objemom nad 10 litrov a ktorej súčin objemu technickéh zariadenia tlakového v litroch a najväčšieho pracovného tlaku MPa je väčší ako 20</t>
  </si>
  <si>
    <t>Vzdušník kompresora 500 l</t>
  </si>
  <si>
    <t>Vzdušník stojatý 500 l</t>
  </si>
  <si>
    <t xml:space="preserve">Prevádzková revízia 1x ročne </t>
  </si>
  <si>
    <t xml:space="preserve">Tlakové  nádoby stabilné  </t>
  </si>
  <si>
    <t>Vyrovnávací zásobník vody    typ 1,6/1MPa</t>
  </si>
  <si>
    <t>K 8</t>
  </si>
  <si>
    <t>Vzdušník  typ      10-1,6</t>
  </si>
  <si>
    <t>Tlaková nádoba  typ 2000 - 10062</t>
  </si>
  <si>
    <t>Ohrievač vody ležatý  typ OVL 4000</t>
  </si>
  <si>
    <t>Vzduchojem kompresora 150 l</t>
  </si>
  <si>
    <t>Vzduchojem kompresora 300 l</t>
  </si>
  <si>
    <t>Expanzná nádoba stojatá  typ VSE</t>
  </si>
  <si>
    <t xml:space="preserve">Prehliadka oceľovej konštrukcie  1x za 5 rokov </t>
  </si>
  <si>
    <t xml:space="preserve">Vnútorná prehliadka 1x za 5 rokov </t>
  </si>
  <si>
    <t>Vzdušník kompresora 4000 l</t>
  </si>
  <si>
    <t xml:space="preserve">Vnútorná revízia a skúška tesnosti 1x za 5 rokov </t>
  </si>
  <si>
    <r>
      <t>Odborná skúška 1x za 2 roky</t>
    </r>
    <r>
      <rPr>
        <b/>
        <sz val="12"/>
        <rFont val="Times New Roman"/>
        <family val="1"/>
        <charset val="238"/>
      </rPr>
      <t xml:space="preserve"> ( alebo podľa technických podmienok výrobcu)</t>
    </r>
  </si>
  <si>
    <r>
      <t>Odborná prehliadka 1x ročne</t>
    </r>
    <r>
      <rPr>
        <b/>
        <sz val="12"/>
        <rFont val="Times New Roman"/>
        <family val="1"/>
        <charset val="238"/>
      </rPr>
      <t xml:space="preserve">  (alebo podľa tech. podmienok výrobcu</t>
    </r>
    <r>
      <rPr>
        <b/>
        <sz val="14"/>
        <rFont val="Times New Roman"/>
        <family val="1"/>
        <charset val="238"/>
      </rPr>
      <t xml:space="preserve">)  </t>
    </r>
  </si>
  <si>
    <t>Pohyblivá pracovná plošina</t>
  </si>
  <si>
    <t>Vysvetlivky:</t>
  </si>
  <si>
    <t>Tlaková skúška 1x za 10 rokov</t>
  </si>
  <si>
    <t xml:space="preserve">Tlakové zariadenia T – bus  podľa Vyhlášky č. 205/2010 Z.z. - ocenenie služby  </t>
  </si>
  <si>
    <t xml:space="preserve">POŽADOVANÁ SLUŽBA </t>
  </si>
  <si>
    <t>Jednotková cena v € bez DPH za službu</t>
  </si>
  <si>
    <t xml:space="preserve">Cena za službu v € bez DPH spolu za 5 rokov  </t>
  </si>
  <si>
    <t>Cena DPH</t>
  </si>
  <si>
    <t>Cena celkom v €  bez DPH počas platnosti zmluvy</t>
  </si>
  <si>
    <t>Cena celkom  v € s DPH počas platnosti zmluvy</t>
  </si>
  <si>
    <t>Skupina/druh zariadenia</t>
  </si>
  <si>
    <t>POŽADOVANÁ SLUŽBA</t>
  </si>
  <si>
    <t>Cena celkom v € bez DPH počas platnosti zmluvy</t>
  </si>
  <si>
    <t>Cena celkom v € s DPH počas platnosti zmluvy</t>
  </si>
  <si>
    <t>Cena celkom  V € bez DPH počas platnosti zmluvy</t>
  </si>
  <si>
    <t>Revízna skúška 1x za 3 roky   (1x za 2 roky PPP)*</t>
  </si>
  <si>
    <t>Pohyblivé pracovné plošiny na cestných podvozkoch určené na činnosť na trakčnom vedení dráh pod napätím*</t>
  </si>
  <si>
    <t>Pracovná plošina  pohyblivá pojazdná *</t>
  </si>
  <si>
    <t xml:space="preserve">PPP *      </t>
  </si>
  <si>
    <t>Tabuľku vyplnil:</t>
  </si>
  <si>
    <t>dátum, OM uchádzača, meno a podpis zodpovednej osoby</t>
  </si>
  <si>
    <t xml:space="preserve">Hodnotiace kritérium -  cena v € bez DPH za všetky tri služby počas platnosti zmluvy </t>
  </si>
  <si>
    <t xml:space="preserve">Hodnotiace kritérium -  cena v € bez DPH za obidve služby počas platnosti zmluvy </t>
  </si>
  <si>
    <t>Tlakové nádoby dráhových vozidiel  T – bus podľa Vyhlášky č. 205/2010 Z.z. - ocenenie služby</t>
  </si>
  <si>
    <t>POŽADOVANÝ DRUH SLUŽBY</t>
  </si>
  <si>
    <t xml:space="preserve">Špecifikácia technického zariadenia </t>
  </si>
  <si>
    <t>Vzduchojemy dráhových hnacích vozidiel</t>
  </si>
  <si>
    <t>Vzduchojem trolejbusu 40L</t>
  </si>
  <si>
    <t>K 6</t>
  </si>
  <si>
    <t>Vzduchojem trolejbusu 38L</t>
  </si>
  <si>
    <t>Vzduchojem trolejbusu 30L</t>
  </si>
  <si>
    <t>Vzduchojem trolejbusu 20L</t>
  </si>
  <si>
    <t>Vzduchojem trolejbusu 12L</t>
  </si>
  <si>
    <t>Vzduchojem trolejbusu 10L</t>
  </si>
  <si>
    <t>Vzduchojem trolejbusu 5L</t>
  </si>
  <si>
    <t>Poznámka</t>
  </si>
  <si>
    <t>2ks</t>
  </si>
  <si>
    <t>46ks</t>
  </si>
  <si>
    <t>27ks</t>
  </si>
  <si>
    <t>30ks</t>
  </si>
  <si>
    <t>V súčasnosti DPMŽ prevádzkuje 6 typov trolejbusov: Škoda 14Tr, Škoda 15Tr, Škoda 26Tr Solaris, Škoda 27Tr Solaris, Škoda 30Tr SOR, Škoda 31Tr SOR</t>
  </si>
  <si>
    <t>50ks</t>
  </si>
  <si>
    <t>42ks</t>
  </si>
  <si>
    <t>89ks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</si>
</sst>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 x14ac:knownFonts="1"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sz val="15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1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5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3"/>
      <name val="Times New Roman"/>
      <family val="1"/>
      <charset val="238"/>
    </font>
    <font>
      <b/>
      <sz val="14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/>
      <right/>
      <top/>
      <bottom/>
      <diagonal style="hair">
        <color indexed="8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 diagonalUp="1">
      <left/>
      <right style="hair">
        <color indexed="8"/>
      </right>
      <top/>
      <bottom/>
      <diagonal style="hair">
        <color indexed="8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 diagonalUp="1">
      <left/>
      <right/>
      <top style="thin">
        <color indexed="64"/>
      </top>
      <bottom style="thin">
        <color indexed="64"/>
      </bottom>
      <diagonal style="hair">
        <color indexed="8"/>
      </diagonal>
    </border>
    <border diagonalUp="1">
      <left/>
      <right/>
      <top/>
      <bottom style="thin">
        <color indexed="64"/>
      </bottom>
      <diagonal style="hair">
        <color indexed="8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204">
    <xf numFmtId="0" fontId="0" fillId="0" borderId="0" xfId="0"/>
    <xf numFmtId="0" fontId="1" fillId="0" borderId="0" xfId="0" applyFont="1" applyBorder="1" applyProtection="1"/>
    <xf numFmtId="0" fontId="16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9" fontId="0" fillId="0" borderId="0" xfId="0" applyNumberFormat="1" applyFill="1" applyProtection="1"/>
    <xf numFmtId="0" fontId="0" fillId="0" borderId="0" xfId="0" applyFill="1" applyProtection="1"/>
    <xf numFmtId="1" fontId="0" fillId="0" borderId="0" xfId="0" applyNumberFormat="1" applyFill="1" applyProtection="1"/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/>
    <xf numFmtId="0" fontId="0" fillId="0" borderId="0" xfId="0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center"/>
    </xf>
    <xf numFmtId="49" fontId="14" fillId="0" borderId="7" xfId="0" applyNumberFormat="1" applyFont="1" applyBorder="1" applyAlignment="1" applyProtection="1">
      <alignment horizontal="center" vertical="top" wrapText="1"/>
    </xf>
    <xf numFmtId="49" fontId="4" fillId="2" borderId="4" xfId="0" applyNumberFormat="1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1" fontId="4" fillId="2" borderId="4" xfId="0" applyNumberFormat="1" applyFont="1" applyFill="1" applyBorder="1" applyAlignment="1" applyProtection="1">
      <alignment horizontal="center" vertical="top" wrapText="1"/>
    </xf>
    <xf numFmtId="2" fontId="4" fillId="2" borderId="4" xfId="0" applyNumberFormat="1" applyFont="1" applyFill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vertical="top" wrapText="1"/>
    </xf>
    <xf numFmtId="0" fontId="1" fillId="0" borderId="12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  <xf numFmtId="2" fontId="1" fillId="0" borderId="7" xfId="0" applyNumberFormat="1" applyFont="1" applyBorder="1" applyAlignment="1" applyProtection="1">
      <alignment horizontal="center" vertical="top" wrapText="1"/>
    </xf>
    <xf numFmtId="2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0" xfId="0" applyFill="1" applyBorder="1" applyProtection="1"/>
    <xf numFmtId="2" fontId="0" fillId="0" borderId="0" xfId="0" applyNumberFormat="1" applyFill="1" applyBorder="1" applyProtection="1"/>
    <xf numFmtId="43" fontId="0" fillId="0" borderId="0" xfId="0" applyNumberFormat="1" applyFill="1" applyProtection="1"/>
    <xf numFmtId="44" fontId="0" fillId="0" borderId="0" xfId="0" applyNumberFormat="1" applyFill="1" applyProtection="1"/>
    <xf numFmtId="0" fontId="1" fillId="0" borderId="0" xfId="0" applyFont="1" applyProtection="1"/>
    <xf numFmtId="49" fontId="0" fillId="0" borderId="0" xfId="0" applyNumberFormat="1" applyProtection="1"/>
    <xf numFmtId="1" fontId="0" fillId="0" borderId="0" xfId="0" applyNumberFormat="1" applyProtection="1"/>
    <xf numFmtId="2" fontId="0" fillId="0" borderId="0" xfId="0" applyNumberFormat="1" applyProtection="1"/>
    <xf numFmtId="0" fontId="5" fillId="0" borderId="0" xfId="0" applyFont="1" applyProtection="1"/>
    <xf numFmtId="0" fontId="6" fillId="0" borderId="0" xfId="0" applyFont="1" applyAlignment="1" applyProtection="1">
      <alignment wrapText="1"/>
    </xf>
    <xf numFmtId="0" fontId="1" fillId="0" borderId="3" xfId="0" applyNumberFormat="1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2" fontId="1" fillId="0" borderId="3" xfId="0" applyNumberFormat="1" applyFont="1" applyBorder="1" applyAlignment="1" applyProtection="1">
      <alignment horizontal="center" vertical="top" wrapText="1"/>
      <protection locked="0"/>
    </xf>
    <xf numFmtId="0" fontId="1" fillId="0" borderId="7" xfId="0" applyNumberFormat="1" applyFont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Protection="1"/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49" fontId="0" fillId="2" borderId="4" xfId="0" applyNumberFormat="1" applyFill="1" applyBorder="1" applyProtection="1"/>
    <xf numFmtId="49" fontId="0" fillId="2" borderId="23" xfId="0" applyNumberFormat="1" applyFill="1" applyBorder="1" applyProtection="1"/>
    <xf numFmtId="0" fontId="4" fillId="0" borderId="0" xfId="0" applyFont="1" applyBorder="1" applyAlignment="1" applyProtection="1">
      <alignment vertical="top" wrapText="1"/>
    </xf>
    <xf numFmtId="14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top" wrapText="1"/>
    </xf>
    <xf numFmtId="0" fontId="0" fillId="0" borderId="0" xfId="0" applyFill="1" applyBorder="1" applyAlignment="1" applyProtection="1">
      <alignment horizontal="center"/>
    </xf>
    <xf numFmtId="0" fontId="1" fillId="0" borderId="0" xfId="0" applyFont="1" applyBorder="1" applyAlignment="1" applyProtection="1"/>
    <xf numFmtId="14" fontId="0" fillId="0" borderId="0" xfId="0" applyNumberFormat="1" applyBorder="1" applyProtection="1"/>
    <xf numFmtId="0" fontId="3" fillId="0" borderId="0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14" fontId="1" fillId="0" borderId="0" xfId="0" applyNumberFormat="1" applyFont="1" applyProtection="1"/>
    <xf numFmtId="14" fontId="0" fillId="0" borderId="0" xfId="0" applyNumberFormat="1" applyProtection="1"/>
    <xf numFmtId="14" fontId="1" fillId="0" borderId="0" xfId="0" applyNumberFormat="1" applyFont="1" applyFill="1" applyBorder="1" applyProtection="1"/>
    <xf numFmtId="0" fontId="2" fillId="0" borderId="0" xfId="0" applyFont="1" applyBorder="1" applyAlignment="1" applyProtection="1">
      <alignment horizontal="center" vertical="center" wrapText="1"/>
    </xf>
    <xf numFmtId="14" fontId="0" fillId="0" borderId="7" xfId="0" applyNumberFormat="1" applyBorder="1" applyProtection="1"/>
    <xf numFmtId="14" fontId="0" fillId="0" borderId="26" xfId="0" applyNumberFormat="1" applyBorder="1" applyProtection="1"/>
    <xf numFmtId="2" fontId="1" fillId="0" borderId="3" xfId="0" applyNumberFormat="1" applyFont="1" applyBorder="1" applyAlignment="1" applyProtection="1">
      <alignment horizontal="right" vertical="top" wrapText="1" indent="1"/>
    </xf>
    <xf numFmtId="2" fontId="1" fillId="0" borderId="7" xfId="0" applyNumberFormat="1" applyFont="1" applyBorder="1" applyAlignment="1" applyProtection="1">
      <alignment horizontal="right" vertical="top" wrapText="1" indent="1"/>
    </xf>
    <xf numFmtId="4" fontId="12" fillId="2" borderId="7" xfId="0" applyNumberFormat="1" applyFont="1" applyFill="1" applyBorder="1" applyAlignment="1" applyProtection="1">
      <alignment horizontal="right" vertical="center" indent="1"/>
    </xf>
    <xf numFmtId="4" fontId="8" fillId="2" borderId="7" xfId="0" applyNumberFormat="1" applyFont="1" applyFill="1" applyBorder="1" applyAlignment="1" applyProtection="1">
      <alignment horizontal="right" vertical="center" indent="1"/>
    </xf>
    <xf numFmtId="0" fontId="1" fillId="0" borderId="7" xfId="0" applyFont="1" applyBorder="1" applyAlignment="1" applyProtection="1">
      <alignment horizontal="right" vertical="top" wrapText="1" indent="1"/>
      <protection locked="0"/>
    </xf>
    <xf numFmtId="49" fontId="0" fillId="2" borderId="4" xfId="0" applyNumberFormat="1" applyFill="1" applyBorder="1" applyAlignment="1" applyProtection="1">
      <alignment horizontal="right" indent="1"/>
    </xf>
    <xf numFmtId="0" fontId="0" fillId="2" borderId="4" xfId="0" applyFill="1" applyBorder="1" applyAlignment="1" applyProtection="1">
      <alignment horizontal="right" indent="1"/>
    </xf>
    <xf numFmtId="0" fontId="0" fillId="2" borderId="20" xfId="0" applyFill="1" applyBorder="1" applyAlignment="1" applyProtection="1">
      <alignment horizontal="right" indent="1"/>
    </xf>
    <xf numFmtId="1" fontId="0" fillId="2" borderId="4" xfId="0" applyNumberFormat="1" applyFill="1" applyBorder="1" applyAlignment="1" applyProtection="1">
      <alignment horizontal="right" indent="1"/>
    </xf>
    <xf numFmtId="49" fontId="0" fillId="2" borderId="23" xfId="0" applyNumberFormat="1" applyFill="1" applyBorder="1" applyAlignment="1" applyProtection="1">
      <alignment horizontal="right" indent="1"/>
    </xf>
    <xf numFmtId="1" fontId="0" fillId="2" borderId="23" xfId="0" applyNumberFormat="1" applyFill="1" applyBorder="1" applyAlignment="1" applyProtection="1">
      <alignment horizontal="right" indent="1"/>
    </xf>
    <xf numFmtId="49" fontId="0" fillId="2" borderId="24" xfId="0" applyNumberFormat="1" applyFill="1" applyBorder="1" applyAlignment="1" applyProtection="1">
      <alignment horizontal="right" indent="1"/>
    </xf>
    <xf numFmtId="1" fontId="0" fillId="2" borderId="24" xfId="0" applyNumberFormat="1" applyFill="1" applyBorder="1" applyAlignment="1" applyProtection="1">
      <alignment horizontal="right" indent="1"/>
    </xf>
    <xf numFmtId="4" fontId="19" fillId="2" borderId="7" xfId="0" applyNumberFormat="1" applyFont="1" applyFill="1" applyBorder="1" applyAlignment="1" applyProtection="1">
      <alignment horizontal="right" vertical="center" indent="1"/>
    </xf>
    <xf numFmtId="2" fontId="1" fillId="0" borderId="7" xfId="0" applyNumberFormat="1" applyFont="1" applyBorder="1" applyAlignment="1" applyProtection="1">
      <alignment horizontal="right" vertical="top" indent="1"/>
      <protection locked="0"/>
    </xf>
    <xf numFmtId="4" fontId="4" fillId="2" borderId="21" xfId="0" applyNumberFormat="1" applyFont="1" applyFill="1" applyBorder="1" applyAlignment="1" applyProtection="1">
      <alignment horizontal="right" vertical="center" indent="1"/>
    </xf>
    <xf numFmtId="4" fontId="4" fillId="2" borderId="7" xfId="0" applyNumberFormat="1" applyFont="1" applyFill="1" applyBorder="1" applyAlignment="1" applyProtection="1">
      <alignment horizontal="right" vertical="center" indent="1"/>
    </xf>
    <xf numFmtId="2" fontId="1" fillId="0" borderId="7" xfId="0" applyNumberFormat="1" applyFont="1" applyBorder="1" applyAlignment="1" applyProtection="1">
      <alignment horizontal="right" vertical="top" wrapText="1" indent="1"/>
      <protection locked="0"/>
    </xf>
    <xf numFmtId="0" fontId="4" fillId="2" borderId="28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3" fillId="0" borderId="7" xfId="0" applyNumberFormat="1" applyFont="1" applyBorder="1" applyAlignment="1" applyProtection="1">
      <alignment horizontal="center" vertical="top" wrapText="1"/>
    </xf>
    <xf numFmtId="0" fontId="13" fillId="3" borderId="14" xfId="0" applyFont="1" applyFill="1" applyBorder="1" applyAlignment="1" applyProtection="1">
      <alignment horizontal="center"/>
    </xf>
    <xf numFmtId="0" fontId="13" fillId="3" borderId="15" xfId="0" applyFont="1" applyFill="1" applyBorder="1" applyAlignment="1" applyProtection="1">
      <alignment horizontal="center"/>
    </xf>
    <xf numFmtId="0" fontId="13" fillId="3" borderId="1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top" wrapText="1"/>
    </xf>
    <xf numFmtId="2" fontId="3" fillId="0" borderId="7" xfId="0" applyNumberFormat="1" applyFont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3" fillId="3" borderId="9" xfId="0" applyFont="1" applyFill="1" applyBorder="1" applyAlignment="1" applyProtection="1">
      <alignment horizontal="center"/>
    </xf>
    <xf numFmtId="0" fontId="13" fillId="3" borderId="11" xfId="0" applyFont="1" applyFill="1" applyBorder="1" applyAlignment="1" applyProtection="1">
      <alignment horizontal="center"/>
    </xf>
    <xf numFmtId="0" fontId="13" fillId="3" borderId="10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 vertical="top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center" wrapText="1"/>
    </xf>
    <xf numFmtId="0" fontId="15" fillId="3" borderId="9" xfId="0" applyFont="1" applyFill="1" applyBorder="1" applyAlignment="1" applyProtection="1">
      <alignment horizontal="center" vertical="center" wrapText="1"/>
    </xf>
    <xf numFmtId="0" fontId="15" fillId="3" borderId="11" xfId="0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center" wrapText="1"/>
    </xf>
    <xf numFmtId="0" fontId="11" fillId="2" borderId="21" xfId="0" applyFont="1" applyFill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top" wrapText="1"/>
    </xf>
    <xf numFmtId="0" fontId="13" fillId="3" borderId="9" xfId="0" applyFont="1" applyFill="1" applyBorder="1" applyAlignment="1" applyProtection="1">
      <alignment horizontal="center" vertical="center" wrapText="1"/>
    </xf>
    <xf numFmtId="0" fontId="13" fillId="3" borderId="11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center" vertical="center" wrapText="1"/>
    </xf>
    <xf numFmtId="2" fontId="4" fillId="0" borderId="7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center" vertical="center" wrapText="1"/>
    </xf>
    <xf numFmtId="0" fontId="17" fillId="0" borderId="0" xfId="0" applyFont="1" applyProtection="1"/>
    <xf numFmtId="0" fontId="17" fillId="0" borderId="0" xfId="0" applyFont="1" applyBorder="1" applyProtection="1"/>
    <xf numFmtId="0" fontId="10" fillId="0" borderId="0" xfId="0" applyFont="1" applyBorder="1" applyAlignment="1" applyProtection="1">
      <alignment horizontal="center" vertical="center" wrapText="1"/>
    </xf>
    <xf numFmtId="0" fontId="18" fillId="3" borderId="5" xfId="0" applyFont="1" applyFill="1" applyBorder="1" applyAlignment="1" applyProtection="1">
      <alignment horizontal="center" vertical="center" wrapText="1"/>
    </xf>
    <xf numFmtId="0" fontId="18" fillId="3" borderId="2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top" wrapText="1"/>
    </xf>
    <xf numFmtId="0" fontId="4" fillId="0" borderId="32" xfId="0" applyFont="1" applyBorder="1" applyAlignment="1" applyProtection="1">
      <alignment horizontal="center" vertical="top" wrapText="1"/>
    </xf>
    <xf numFmtId="2" fontId="4" fillId="0" borderId="31" xfId="0" applyNumberFormat="1" applyFont="1" applyFill="1" applyBorder="1" applyAlignment="1" applyProtection="1">
      <alignment horizontal="center" vertical="top" wrapText="1"/>
    </xf>
    <xf numFmtId="2" fontId="4" fillId="0" borderId="32" xfId="0" applyNumberFormat="1" applyFont="1" applyFill="1" applyBorder="1" applyAlignment="1" applyProtection="1">
      <alignment horizontal="center" vertical="top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49" fontId="14" fillId="0" borderId="36" xfId="0" applyNumberFormat="1" applyFont="1" applyBorder="1" applyAlignment="1" applyProtection="1">
      <alignment horizontal="center" vertical="top" wrapText="1"/>
    </xf>
    <xf numFmtId="0" fontId="17" fillId="0" borderId="7" xfId="0" applyFont="1" applyBorder="1" applyProtection="1"/>
    <xf numFmtId="0" fontId="11" fillId="2" borderId="32" xfId="1" applyFont="1" applyFill="1" applyBorder="1" applyAlignment="1" applyProtection="1">
      <alignment horizontal="center" vertical="center" wrapText="1"/>
    </xf>
    <xf numFmtId="0" fontId="11" fillId="2" borderId="37" xfId="1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top" wrapText="1"/>
    </xf>
    <xf numFmtId="2" fontId="4" fillId="2" borderId="38" xfId="0" applyNumberFormat="1" applyFont="1" applyFill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/>
    </xf>
    <xf numFmtId="0" fontId="1" fillId="0" borderId="36" xfId="1" applyFont="1" applyFill="1" applyBorder="1" applyAlignment="1" applyProtection="1">
      <alignment horizontal="center" vertical="center"/>
    </xf>
    <xf numFmtId="0" fontId="1" fillId="0" borderId="39" xfId="1" applyFont="1" applyFill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top" wrapText="1"/>
    </xf>
    <xf numFmtId="2" fontId="1" fillId="0" borderId="42" xfId="0" applyNumberFormat="1" applyFont="1" applyBorder="1" applyAlignment="1" applyProtection="1">
      <alignment horizontal="center" vertical="top" wrapText="1"/>
    </xf>
    <xf numFmtId="2" fontId="1" fillId="0" borderId="12" xfId="0" applyNumberFormat="1" applyFont="1" applyBorder="1" applyAlignment="1" applyProtection="1">
      <alignment horizontal="center" vertical="top" wrapText="1"/>
    </xf>
    <xf numFmtId="0" fontId="4" fillId="2" borderId="43" xfId="0" applyFont="1" applyFill="1" applyBorder="1" applyAlignment="1" applyProtection="1">
      <alignment vertical="center"/>
    </xf>
    <xf numFmtId="4" fontId="4" fillId="2" borderId="44" xfId="0" applyNumberFormat="1" applyFont="1" applyFill="1" applyBorder="1" applyAlignment="1" applyProtection="1">
      <alignment horizontal="center" vertical="center"/>
    </xf>
    <xf numFmtId="4" fontId="4" fillId="2" borderId="45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vertical="center"/>
    </xf>
    <xf numFmtId="4" fontId="4" fillId="2" borderId="46" xfId="0" applyNumberFormat="1" applyFont="1" applyFill="1" applyBorder="1" applyAlignment="1" applyProtection="1">
      <alignment horizontal="center" vertical="center"/>
    </xf>
    <xf numFmtId="4" fontId="4" fillId="2" borderId="47" xfId="0" applyNumberFormat="1" applyFont="1" applyFill="1" applyBorder="1" applyAlignment="1" applyProtection="1">
      <alignment horizontal="center" vertical="center"/>
    </xf>
    <xf numFmtId="4" fontId="4" fillId="2" borderId="48" xfId="0" applyNumberFormat="1" applyFont="1" applyFill="1" applyBorder="1" applyAlignment="1" applyProtection="1">
      <alignment horizontal="center" vertical="center"/>
    </xf>
    <xf numFmtId="4" fontId="4" fillId="2" borderId="49" xfId="0" applyNumberFormat="1" applyFont="1" applyFill="1" applyBorder="1" applyAlignment="1" applyProtection="1">
      <alignment horizontal="center" vertical="center"/>
    </xf>
    <xf numFmtId="4" fontId="4" fillId="2" borderId="50" xfId="0" applyNumberFormat="1" applyFont="1" applyFill="1" applyBorder="1" applyAlignment="1" applyProtection="1">
      <alignment horizontal="center" vertical="center"/>
    </xf>
    <xf numFmtId="0" fontId="17" fillId="0" borderId="51" xfId="0" applyFont="1" applyBorder="1" applyProtection="1"/>
    <xf numFmtId="0" fontId="7" fillId="0" borderId="0" xfId="0" applyFont="1" applyProtection="1"/>
    <xf numFmtId="0" fontId="7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1" fillId="0" borderId="41" xfId="0" applyNumberFormat="1" applyFont="1" applyBorder="1" applyAlignment="1" applyProtection="1">
      <alignment horizontal="center" vertical="top" wrapText="1"/>
      <protection locked="0"/>
    </xf>
    <xf numFmtId="0" fontId="1" fillId="0" borderId="41" xfId="0" applyFont="1" applyBorder="1" applyAlignment="1" applyProtection="1">
      <alignment horizontal="center" vertical="top" wrapText="1"/>
      <protection locked="0"/>
    </xf>
    <xf numFmtId="2" fontId="1" fillId="0" borderId="41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0" fontId="17" fillId="0" borderId="16" xfId="0" applyFont="1" applyBorder="1" applyProtection="1"/>
    <xf numFmtId="0" fontId="17" fillId="0" borderId="52" xfId="0" applyFont="1" applyBorder="1" applyProtection="1"/>
    <xf numFmtId="0" fontId="1" fillId="0" borderId="0" xfId="0" applyFont="1" applyFill="1" applyBorder="1" applyAlignment="1" applyProtection="1">
      <alignment horizontal="left" vertical="center"/>
    </xf>
    <xf numFmtId="0" fontId="17" fillId="0" borderId="0" xfId="0" applyFont="1" applyAlignment="1" applyProtection="1"/>
    <xf numFmtId="0" fontId="17" fillId="4" borderId="0" xfId="0" applyFont="1" applyFill="1" applyAlignment="1" applyProtection="1">
      <protection locked="0"/>
    </xf>
    <xf numFmtId="4" fontId="4" fillId="0" borderId="26" xfId="0" applyNumberFormat="1" applyFont="1" applyFill="1" applyBorder="1" applyAlignment="1" applyProtection="1">
      <alignment horizontal="center" vertical="center" wrapText="1"/>
    </xf>
    <xf numFmtId="0" fontId="4" fillId="0" borderId="53" xfId="0" applyFont="1" applyFill="1" applyBorder="1" applyAlignment="1" applyProtection="1">
      <alignment horizontal="center" vertical="center" wrapText="1"/>
    </xf>
    <xf numFmtId="4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4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</cellXfs>
  <cellStyles count="2">
    <cellStyle name="Normálna" xfId="0" builtinId="0"/>
    <cellStyle name="normáln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view="pageLayout" zoomScaleNormal="100" workbookViewId="0">
      <selection activeCell="D39" sqref="D39:J39"/>
    </sheetView>
  </sheetViews>
  <sheetFormatPr defaultRowHeight="15" x14ac:dyDescent="0.25"/>
  <cols>
    <col min="1" max="1" width="5.7109375" style="96" customWidth="1"/>
    <col min="2" max="2" width="24" style="10" customWidth="1"/>
    <col min="3" max="3" width="33.85546875" style="10" customWidth="1"/>
    <col min="4" max="4" width="19.28515625" style="10" customWidth="1"/>
    <col min="5" max="5" width="13.7109375" style="29" customWidth="1"/>
    <col min="6" max="8" width="13.7109375" style="10" customWidth="1"/>
    <col min="9" max="9" width="13.7109375" style="30" customWidth="1"/>
    <col min="10" max="10" width="19.5703125" style="30" customWidth="1"/>
    <col min="11" max="11" width="13.7109375" style="31" customWidth="1"/>
    <col min="12" max="13" width="13.7109375" style="10" customWidth="1"/>
    <col min="14" max="16384" width="9.140625" style="10"/>
  </cols>
  <sheetData>
    <row r="1" spans="1:13" ht="19.5" x14ac:dyDescent="0.3">
      <c r="A1" s="90"/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9"/>
      <c r="L1" s="9"/>
      <c r="M1" s="9"/>
    </row>
    <row r="2" spans="1:13" ht="19.5" x14ac:dyDescent="0.3">
      <c r="A2" s="90"/>
      <c r="B2" s="11"/>
      <c r="C2" s="12"/>
      <c r="D2" s="12"/>
      <c r="E2" s="103" t="s">
        <v>128</v>
      </c>
      <c r="F2" s="104"/>
      <c r="G2" s="104"/>
      <c r="H2" s="104"/>
      <c r="I2" s="104"/>
      <c r="J2" s="105"/>
      <c r="K2" s="9"/>
      <c r="L2" s="9"/>
      <c r="M2" s="9"/>
    </row>
    <row r="3" spans="1:13" ht="49.5" customHeight="1" x14ac:dyDescent="0.25">
      <c r="A3" s="91"/>
      <c r="B3" s="106" t="s">
        <v>2</v>
      </c>
      <c r="C3" s="106"/>
      <c r="D3" s="100" t="s">
        <v>134</v>
      </c>
      <c r="E3" s="102" t="s">
        <v>1</v>
      </c>
      <c r="F3" s="102"/>
      <c r="G3" s="107" t="s">
        <v>139</v>
      </c>
      <c r="H3" s="107"/>
      <c r="I3" s="108" t="s">
        <v>118</v>
      </c>
      <c r="J3" s="108"/>
      <c r="K3" s="10"/>
    </row>
    <row r="4" spans="1:13" ht="72.75" customHeight="1" x14ac:dyDescent="0.25">
      <c r="A4" s="91"/>
      <c r="B4" s="106"/>
      <c r="C4" s="106"/>
      <c r="D4" s="100"/>
      <c r="E4" s="13" t="s">
        <v>129</v>
      </c>
      <c r="F4" s="13" t="s">
        <v>130</v>
      </c>
      <c r="G4" s="13" t="s">
        <v>129</v>
      </c>
      <c r="H4" s="13" t="s">
        <v>130</v>
      </c>
      <c r="I4" s="13" t="s">
        <v>129</v>
      </c>
      <c r="J4" s="13" t="s">
        <v>130</v>
      </c>
      <c r="K4" s="10"/>
    </row>
    <row r="5" spans="1:13" ht="33.75" customHeight="1" x14ac:dyDescent="0.25">
      <c r="A5" s="91"/>
      <c r="B5" s="98" t="s">
        <v>3</v>
      </c>
      <c r="C5" s="98"/>
      <c r="D5" s="14"/>
      <c r="E5" s="14"/>
      <c r="F5" s="14"/>
      <c r="G5" s="15"/>
      <c r="H5" s="16"/>
      <c r="I5" s="17"/>
      <c r="J5" s="15"/>
      <c r="K5" s="10"/>
    </row>
    <row r="6" spans="1:13" ht="48.75" customHeight="1" x14ac:dyDescent="0.25">
      <c r="A6" s="87" t="s">
        <v>4</v>
      </c>
      <c r="B6" s="99" t="s">
        <v>5</v>
      </c>
      <c r="C6" s="18" t="s">
        <v>6</v>
      </c>
      <c r="D6" s="19" t="s">
        <v>7</v>
      </c>
      <c r="E6" s="34"/>
      <c r="F6" s="62">
        <f>E6*5</f>
        <v>0</v>
      </c>
      <c r="G6" s="35"/>
      <c r="H6" s="62">
        <f>G6*2</f>
        <v>0</v>
      </c>
      <c r="I6" s="36"/>
      <c r="J6" s="62">
        <f>I6*1</f>
        <v>0</v>
      </c>
      <c r="K6" s="10"/>
    </row>
    <row r="7" spans="1:13" ht="48" customHeight="1" x14ac:dyDescent="0.25">
      <c r="A7" s="88" t="s">
        <v>8</v>
      </c>
      <c r="B7" s="99"/>
      <c r="C7" s="18" t="s">
        <v>9</v>
      </c>
      <c r="D7" s="19" t="s">
        <v>7</v>
      </c>
      <c r="E7" s="34"/>
      <c r="F7" s="62">
        <f t="shared" ref="F7:F12" si="0">E7*5</f>
        <v>0</v>
      </c>
      <c r="G7" s="35"/>
      <c r="H7" s="62">
        <f t="shared" ref="H7:H12" si="1">G7*2</f>
        <v>0</v>
      </c>
      <c r="I7" s="36"/>
      <c r="J7" s="62">
        <f t="shared" ref="J7:J12" si="2">I7*1</f>
        <v>0</v>
      </c>
      <c r="K7" s="10"/>
    </row>
    <row r="8" spans="1:13" ht="36.75" customHeight="1" x14ac:dyDescent="0.25">
      <c r="A8" s="88" t="s">
        <v>10</v>
      </c>
      <c r="B8" s="99" t="s">
        <v>11</v>
      </c>
      <c r="C8" s="18" t="s">
        <v>12</v>
      </c>
      <c r="D8" s="19" t="s">
        <v>7</v>
      </c>
      <c r="E8" s="34"/>
      <c r="F8" s="62">
        <f t="shared" si="0"/>
        <v>0</v>
      </c>
      <c r="G8" s="35"/>
      <c r="H8" s="62">
        <f t="shared" si="1"/>
        <v>0</v>
      </c>
      <c r="I8" s="36"/>
      <c r="J8" s="62">
        <f t="shared" si="2"/>
        <v>0</v>
      </c>
      <c r="K8" s="10"/>
    </row>
    <row r="9" spans="1:13" ht="31.5" x14ac:dyDescent="0.25">
      <c r="A9" s="88" t="s">
        <v>13</v>
      </c>
      <c r="B9" s="99"/>
      <c r="C9" s="18" t="s">
        <v>14</v>
      </c>
      <c r="D9" s="19" t="s">
        <v>7</v>
      </c>
      <c r="E9" s="34"/>
      <c r="F9" s="62">
        <f t="shared" si="0"/>
        <v>0</v>
      </c>
      <c r="G9" s="35"/>
      <c r="H9" s="62">
        <f t="shared" si="1"/>
        <v>0</v>
      </c>
      <c r="I9" s="36"/>
      <c r="J9" s="62">
        <f t="shared" si="2"/>
        <v>0</v>
      </c>
      <c r="K9" s="10"/>
    </row>
    <row r="10" spans="1:13" ht="31.5" x14ac:dyDescent="0.25">
      <c r="A10" s="88" t="s">
        <v>15</v>
      </c>
      <c r="B10" s="99"/>
      <c r="C10" s="18" t="s">
        <v>16</v>
      </c>
      <c r="D10" s="19" t="s">
        <v>7</v>
      </c>
      <c r="E10" s="34"/>
      <c r="F10" s="62">
        <f t="shared" si="0"/>
        <v>0</v>
      </c>
      <c r="G10" s="35"/>
      <c r="H10" s="62">
        <f t="shared" si="1"/>
        <v>0</v>
      </c>
      <c r="I10" s="36"/>
      <c r="J10" s="62">
        <f t="shared" si="2"/>
        <v>0</v>
      </c>
      <c r="K10" s="10"/>
    </row>
    <row r="11" spans="1:13" ht="31.5" x14ac:dyDescent="0.25">
      <c r="A11" s="88" t="s">
        <v>17</v>
      </c>
      <c r="B11" s="99"/>
      <c r="C11" s="18" t="s">
        <v>18</v>
      </c>
      <c r="D11" s="19" t="s">
        <v>7</v>
      </c>
      <c r="E11" s="34"/>
      <c r="F11" s="62">
        <f t="shared" si="0"/>
        <v>0</v>
      </c>
      <c r="G11" s="35"/>
      <c r="H11" s="62">
        <f t="shared" si="1"/>
        <v>0</v>
      </c>
      <c r="I11" s="36"/>
      <c r="J11" s="62">
        <f t="shared" si="2"/>
        <v>0</v>
      </c>
      <c r="K11" s="10"/>
    </row>
    <row r="12" spans="1:13" ht="31.5" x14ac:dyDescent="0.25">
      <c r="A12" s="88" t="s">
        <v>19</v>
      </c>
      <c r="B12" s="99"/>
      <c r="C12" s="18" t="s">
        <v>20</v>
      </c>
      <c r="D12" s="19" t="s">
        <v>7</v>
      </c>
      <c r="E12" s="34"/>
      <c r="F12" s="62">
        <f t="shared" si="0"/>
        <v>0</v>
      </c>
      <c r="G12" s="35"/>
      <c r="H12" s="62">
        <f t="shared" si="1"/>
        <v>0</v>
      </c>
      <c r="I12" s="36"/>
      <c r="J12" s="62">
        <f t="shared" si="2"/>
        <v>0</v>
      </c>
      <c r="K12" s="10"/>
    </row>
    <row r="13" spans="1:13" ht="42.75" customHeight="1" x14ac:dyDescent="0.25">
      <c r="A13" s="92"/>
      <c r="B13" s="98" t="s">
        <v>140</v>
      </c>
      <c r="C13" s="98"/>
      <c r="D13" s="14"/>
      <c r="E13" s="14"/>
      <c r="F13" s="14"/>
      <c r="G13" s="15"/>
      <c r="H13" s="16"/>
      <c r="I13" s="17"/>
      <c r="J13" s="15"/>
      <c r="K13" s="10"/>
    </row>
    <row r="14" spans="1:13" ht="31.5" x14ac:dyDescent="0.25">
      <c r="A14" s="88" t="s">
        <v>21</v>
      </c>
      <c r="B14" s="99" t="s">
        <v>141</v>
      </c>
      <c r="C14" s="18" t="s">
        <v>22</v>
      </c>
      <c r="D14" s="20" t="s">
        <v>23</v>
      </c>
      <c r="E14" s="34"/>
      <c r="F14" s="62">
        <f t="shared" ref="F14:F15" si="3">E14*5</f>
        <v>0</v>
      </c>
      <c r="G14" s="35"/>
      <c r="H14" s="62">
        <f t="shared" ref="H14:H15" si="4">G14*2</f>
        <v>0</v>
      </c>
      <c r="I14" s="36"/>
      <c r="J14" s="62">
        <f t="shared" ref="J14:J15" si="5">I14*1</f>
        <v>0</v>
      </c>
      <c r="K14" s="10"/>
    </row>
    <row r="15" spans="1:13" ht="33" customHeight="1" x14ac:dyDescent="0.25">
      <c r="A15" s="88" t="s">
        <v>24</v>
      </c>
      <c r="B15" s="99"/>
      <c r="C15" s="18" t="s">
        <v>22</v>
      </c>
      <c r="D15" s="20" t="s">
        <v>23</v>
      </c>
      <c r="E15" s="34"/>
      <c r="F15" s="62">
        <f t="shared" si="3"/>
        <v>0</v>
      </c>
      <c r="G15" s="35"/>
      <c r="H15" s="62">
        <f t="shared" si="4"/>
        <v>0</v>
      </c>
      <c r="I15" s="36"/>
      <c r="J15" s="62">
        <f t="shared" si="5"/>
        <v>0</v>
      </c>
      <c r="K15" s="10"/>
    </row>
    <row r="16" spans="1:13" ht="21" customHeight="1" x14ac:dyDescent="0.25">
      <c r="A16" s="97"/>
      <c r="B16" s="98" t="s">
        <v>25</v>
      </c>
      <c r="C16" s="98"/>
      <c r="D16" s="14"/>
      <c r="E16" s="14"/>
      <c r="F16" s="14"/>
      <c r="G16" s="15"/>
      <c r="H16" s="16"/>
      <c r="I16" s="17"/>
      <c r="J16" s="15"/>
      <c r="K16" s="10"/>
    </row>
    <row r="17" spans="1:13" ht="31.5" customHeight="1" x14ac:dyDescent="0.25">
      <c r="A17" s="55" t="s">
        <v>26</v>
      </c>
      <c r="B17" s="20" t="s">
        <v>27</v>
      </c>
      <c r="C17" s="18" t="s">
        <v>28</v>
      </c>
      <c r="D17" s="20" t="s">
        <v>29</v>
      </c>
      <c r="E17" s="34"/>
      <c r="F17" s="62">
        <f>E17*5</f>
        <v>0</v>
      </c>
      <c r="G17" s="35"/>
      <c r="H17" s="62">
        <f>G17*2</f>
        <v>0</v>
      </c>
      <c r="I17" s="36"/>
      <c r="J17" s="62">
        <f>I17*1</f>
        <v>0</v>
      </c>
      <c r="K17" s="10"/>
    </row>
    <row r="18" spans="1:13" ht="40.5" customHeight="1" x14ac:dyDescent="0.25">
      <c r="A18" s="93"/>
      <c r="B18" s="98" t="s">
        <v>30</v>
      </c>
      <c r="C18" s="98"/>
      <c r="D18" s="14"/>
      <c r="E18" s="14"/>
      <c r="F18" s="14"/>
      <c r="G18" s="15"/>
      <c r="H18" s="16"/>
      <c r="I18" s="17"/>
      <c r="J18" s="15"/>
      <c r="K18" s="10"/>
    </row>
    <row r="19" spans="1:13" ht="32.25" customHeight="1" x14ac:dyDescent="0.25">
      <c r="A19" s="88" t="s">
        <v>31</v>
      </c>
      <c r="B19" s="20" t="s">
        <v>32</v>
      </c>
      <c r="C19" s="18" t="s">
        <v>33</v>
      </c>
      <c r="D19" s="20" t="s">
        <v>34</v>
      </c>
      <c r="E19" s="34"/>
      <c r="F19" s="62">
        <f>E19*5</f>
        <v>0</v>
      </c>
      <c r="G19" s="35"/>
      <c r="H19" s="62">
        <f>G19*2</f>
        <v>0</v>
      </c>
      <c r="I19" s="36"/>
      <c r="J19" s="62">
        <f>I19*1</f>
        <v>0</v>
      </c>
      <c r="K19" s="10"/>
    </row>
    <row r="20" spans="1:13" ht="31.5" customHeight="1" x14ac:dyDescent="0.25">
      <c r="A20" s="92"/>
      <c r="B20" s="98" t="s">
        <v>36</v>
      </c>
      <c r="C20" s="98"/>
      <c r="D20" s="14"/>
      <c r="E20" s="14"/>
      <c r="F20" s="14"/>
      <c r="G20" s="15"/>
      <c r="H20" s="16"/>
      <c r="I20" s="17"/>
      <c r="J20" s="15"/>
      <c r="K20" s="10"/>
    </row>
    <row r="21" spans="1:13" ht="30" customHeight="1" x14ac:dyDescent="0.25">
      <c r="A21" s="88" t="s">
        <v>37</v>
      </c>
      <c r="B21" s="99" t="s">
        <v>38</v>
      </c>
      <c r="C21" s="18" t="s">
        <v>39</v>
      </c>
      <c r="D21" s="20" t="s">
        <v>34</v>
      </c>
      <c r="E21" s="37"/>
      <c r="F21" s="63">
        <f t="shared" ref="F21" si="6">E21*5</f>
        <v>0</v>
      </c>
      <c r="G21" s="38"/>
      <c r="H21" s="63">
        <f t="shared" ref="H21" si="7">G21*2</f>
        <v>0</v>
      </c>
      <c r="I21" s="21" t="s">
        <v>35</v>
      </c>
      <c r="J21" s="21" t="s">
        <v>35</v>
      </c>
      <c r="K21" s="10"/>
    </row>
    <row r="22" spans="1:13" ht="30" customHeight="1" x14ac:dyDescent="0.25">
      <c r="A22" s="88" t="s">
        <v>40</v>
      </c>
      <c r="B22" s="99"/>
      <c r="C22" s="18" t="s">
        <v>41</v>
      </c>
      <c r="D22" s="20" t="s">
        <v>34</v>
      </c>
      <c r="E22" s="37"/>
      <c r="F22" s="63">
        <f t="shared" ref="F22:F31" si="8">E22*5</f>
        <v>0</v>
      </c>
      <c r="G22" s="38"/>
      <c r="H22" s="63">
        <f t="shared" ref="H22:H31" si="9">G22*2</f>
        <v>0</v>
      </c>
      <c r="I22" s="21" t="s">
        <v>35</v>
      </c>
      <c r="J22" s="21" t="s">
        <v>35</v>
      </c>
      <c r="K22" s="10"/>
      <c r="M22" s="22"/>
    </row>
    <row r="23" spans="1:13" ht="30.75" customHeight="1" x14ac:dyDescent="0.25">
      <c r="A23" s="88" t="s">
        <v>42</v>
      </c>
      <c r="B23" s="99"/>
      <c r="C23" s="18" t="s">
        <v>43</v>
      </c>
      <c r="D23" s="20" t="s">
        <v>34</v>
      </c>
      <c r="E23" s="37"/>
      <c r="F23" s="63">
        <f t="shared" si="8"/>
        <v>0</v>
      </c>
      <c r="G23" s="38"/>
      <c r="H23" s="63">
        <f t="shared" si="9"/>
        <v>0</v>
      </c>
      <c r="I23" s="21" t="s">
        <v>35</v>
      </c>
      <c r="J23" s="21" t="s">
        <v>35</v>
      </c>
      <c r="K23" s="10"/>
    </row>
    <row r="24" spans="1:13" ht="33" customHeight="1" x14ac:dyDescent="0.25">
      <c r="A24" s="88" t="s">
        <v>44</v>
      </c>
      <c r="B24" s="99"/>
      <c r="C24" s="18" t="s">
        <v>41</v>
      </c>
      <c r="D24" s="20" t="s">
        <v>34</v>
      </c>
      <c r="E24" s="37"/>
      <c r="F24" s="63">
        <f t="shared" si="8"/>
        <v>0</v>
      </c>
      <c r="G24" s="38"/>
      <c r="H24" s="63">
        <f t="shared" si="9"/>
        <v>0</v>
      </c>
      <c r="I24" s="21" t="s">
        <v>35</v>
      </c>
      <c r="J24" s="21" t="s">
        <v>35</v>
      </c>
      <c r="K24" s="10"/>
    </row>
    <row r="25" spans="1:13" ht="33.75" customHeight="1" x14ac:dyDescent="0.25">
      <c r="A25" s="88" t="s">
        <v>45</v>
      </c>
      <c r="B25" s="99"/>
      <c r="C25" s="18" t="s">
        <v>41</v>
      </c>
      <c r="D25" s="20" t="s">
        <v>34</v>
      </c>
      <c r="E25" s="37"/>
      <c r="F25" s="63">
        <f t="shared" si="8"/>
        <v>0</v>
      </c>
      <c r="G25" s="38"/>
      <c r="H25" s="63">
        <f t="shared" si="9"/>
        <v>0</v>
      </c>
      <c r="I25" s="21" t="s">
        <v>35</v>
      </c>
      <c r="J25" s="21" t="s">
        <v>35</v>
      </c>
      <c r="K25" s="10"/>
    </row>
    <row r="26" spans="1:13" ht="33" customHeight="1" x14ac:dyDescent="0.25">
      <c r="A26" s="88" t="s">
        <v>46</v>
      </c>
      <c r="B26" s="99"/>
      <c r="C26" s="18" t="s">
        <v>41</v>
      </c>
      <c r="D26" s="20" t="s">
        <v>34</v>
      </c>
      <c r="E26" s="37"/>
      <c r="F26" s="63">
        <f t="shared" si="8"/>
        <v>0</v>
      </c>
      <c r="G26" s="38"/>
      <c r="H26" s="63">
        <f t="shared" si="9"/>
        <v>0</v>
      </c>
      <c r="I26" s="21" t="s">
        <v>35</v>
      </c>
      <c r="J26" s="21" t="s">
        <v>35</v>
      </c>
      <c r="K26" s="10"/>
    </row>
    <row r="27" spans="1:13" ht="31.5" customHeight="1" x14ac:dyDescent="0.25">
      <c r="A27" s="88" t="s">
        <v>47</v>
      </c>
      <c r="B27" s="99"/>
      <c r="C27" s="18" t="s">
        <v>39</v>
      </c>
      <c r="D27" s="20" t="s">
        <v>34</v>
      </c>
      <c r="E27" s="37"/>
      <c r="F27" s="63">
        <f t="shared" si="8"/>
        <v>0</v>
      </c>
      <c r="G27" s="38"/>
      <c r="H27" s="63">
        <f t="shared" si="9"/>
        <v>0</v>
      </c>
      <c r="I27" s="21" t="s">
        <v>35</v>
      </c>
      <c r="J27" s="21" t="s">
        <v>35</v>
      </c>
      <c r="K27" s="10"/>
    </row>
    <row r="28" spans="1:13" ht="31.5" customHeight="1" x14ac:dyDescent="0.25">
      <c r="A28" s="88" t="s">
        <v>48</v>
      </c>
      <c r="B28" s="99"/>
      <c r="C28" s="18" t="s">
        <v>43</v>
      </c>
      <c r="D28" s="20" t="s">
        <v>34</v>
      </c>
      <c r="E28" s="37"/>
      <c r="F28" s="63">
        <f t="shared" si="8"/>
        <v>0</v>
      </c>
      <c r="G28" s="38"/>
      <c r="H28" s="63">
        <f t="shared" si="9"/>
        <v>0</v>
      </c>
      <c r="I28" s="21" t="s">
        <v>35</v>
      </c>
      <c r="J28" s="21" t="s">
        <v>35</v>
      </c>
      <c r="K28" s="10"/>
    </row>
    <row r="29" spans="1:13" ht="33" customHeight="1" x14ac:dyDescent="0.25">
      <c r="A29" s="88" t="s">
        <v>49</v>
      </c>
      <c r="B29" s="99"/>
      <c r="C29" s="18" t="s">
        <v>50</v>
      </c>
      <c r="D29" s="20" t="s">
        <v>34</v>
      </c>
      <c r="E29" s="37"/>
      <c r="F29" s="63">
        <f t="shared" si="8"/>
        <v>0</v>
      </c>
      <c r="G29" s="38"/>
      <c r="H29" s="63">
        <f t="shared" si="9"/>
        <v>0</v>
      </c>
      <c r="I29" s="21" t="s">
        <v>35</v>
      </c>
      <c r="J29" s="21" t="s">
        <v>35</v>
      </c>
      <c r="K29" s="10"/>
    </row>
    <row r="30" spans="1:13" ht="45.75" customHeight="1" x14ac:dyDescent="0.25">
      <c r="A30" s="88" t="s">
        <v>51</v>
      </c>
      <c r="B30" s="23" t="s">
        <v>52</v>
      </c>
      <c r="C30" s="18" t="s">
        <v>53</v>
      </c>
      <c r="D30" s="20" t="s">
        <v>34</v>
      </c>
      <c r="E30" s="37"/>
      <c r="F30" s="63">
        <f t="shared" si="8"/>
        <v>0</v>
      </c>
      <c r="G30" s="38"/>
      <c r="H30" s="63">
        <f t="shared" si="9"/>
        <v>0</v>
      </c>
      <c r="I30" s="21" t="s">
        <v>35</v>
      </c>
      <c r="J30" s="21" t="s">
        <v>35</v>
      </c>
      <c r="K30" s="10"/>
    </row>
    <row r="31" spans="1:13" ht="48" customHeight="1" x14ac:dyDescent="0.25">
      <c r="A31" s="88" t="s">
        <v>54</v>
      </c>
      <c r="B31" s="20" t="s">
        <v>55</v>
      </c>
      <c r="C31" s="18" t="s">
        <v>56</v>
      </c>
      <c r="D31" s="20" t="s">
        <v>34</v>
      </c>
      <c r="E31" s="37"/>
      <c r="F31" s="63">
        <f t="shared" si="8"/>
        <v>0</v>
      </c>
      <c r="G31" s="38"/>
      <c r="H31" s="63">
        <f t="shared" si="9"/>
        <v>0</v>
      </c>
      <c r="I31" s="21" t="s">
        <v>35</v>
      </c>
      <c r="J31" s="21" t="s">
        <v>35</v>
      </c>
      <c r="K31" s="10"/>
    </row>
    <row r="32" spans="1:13" ht="33" customHeight="1" x14ac:dyDescent="0.25">
      <c r="A32" s="92"/>
      <c r="B32" s="112" t="s">
        <v>57</v>
      </c>
      <c r="C32" s="112"/>
      <c r="D32" s="14"/>
      <c r="E32" s="14"/>
      <c r="F32" s="14"/>
      <c r="G32" s="15"/>
      <c r="H32" s="16"/>
      <c r="I32" s="17"/>
      <c r="J32" s="15"/>
      <c r="K32" s="10"/>
    </row>
    <row r="33" spans="1:13" ht="46.5" customHeight="1" x14ac:dyDescent="0.25">
      <c r="A33" s="88" t="s">
        <v>58</v>
      </c>
      <c r="B33" s="20" t="s">
        <v>59</v>
      </c>
      <c r="C33" s="18" t="s">
        <v>60</v>
      </c>
      <c r="D33" s="20" t="s">
        <v>34</v>
      </c>
      <c r="E33" s="34"/>
      <c r="F33" s="62">
        <f>E33*5</f>
        <v>0</v>
      </c>
      <c r="G33" s="35"/>
      <c r="H33" s="62">
        <f>G33*2</f>
        <v>0</v>
      </c>
      <c r="I33" s="36"/>
      <c r="J33" s="62">
        <f>I33*1</f>
        <v>0</v>
      </c>
      <c r="K33" s="10"/>
    </row>
    <row r="34" spans="1:13" ht="21.75" customHeight="1" x14ac:dyDescent="0.25">
      <c r="A34" s="92"/>
      <c r="B34" s="113"/>
      <c r="C34" s="113"/>
      <c r="D34" s="14"/>
      <c r="E34" s="14"/>
      <c r="F34" s="14"/>
      <c r="G34" s="15"/>
      <c r="H34" s="16"/>
      <c r="I34" s="17"/>
      <c r="J34" s="15"/>
      <c r="K34" s="10"/>
    </row>
    <row r="35" spans="1:13" ht="27" customHeight="1" x14ac:dyDescent="0.25">
      <c r="A35" s="89" t="s">
        <v>61</v>
      </c>
      <c r="B35" s="20" t="s">
        <v>62</v>
      </c>
      <c r="C35" s="18" t="s">
        <v>63</v>
      </c>
      <c r="D35" s="18" t="s">
        <v>64</v>
      </c>
      <c r="E35" s="37"/>
      <c r="F35" s="63">
        <f t="shared" ref="F35" si="10">E35*5</f>
        <v>0</v>
      </c>
      <c r="G35" s="38"/>
      <c r="H35" s="63">
        <f t="shared" ref="H35" si="11">G35*2</f>
        <v>0</v>
      </c>
      <c r="I35" s="21" t="s">
        <v>35</v>
      </c>
      <c r="J35" s="21" t="s">
        <v>35</v>
      </c>
      <c r="K35" s="10"/>
    </row>
    <row r="36" spans="1:13" ht="37.5" customHeight="1" x14ac:dyDescent="0.25">
      <c r="A36" s="94"/>
      <c r="B36" s="111" t="s">
        <v>132</v>
      </c>
      <c r="C36" s="111"/>
      <c r="D36" s="111"/>
      <c r="E36" s="65"/>
      <c r="F36" s="64">
        <f>F6+F7+F8+F9+F10+F11+F12+F14+F15+F17+F19+F21+F22+F23+F24+F25+F26+F27+F28+F29+F30+F31+F33+F35</f>
        <v>0</v>
      </c>
      <c r="G36" s="64"/>
      <c r="H36" s="64">
        <f>H6+H7+H8+H9+H10+H11+H12+H14+H15+H17+H19+H21+H22+H23+H24+H25+H26+H27+H28+H29+H30+H31+H33+H35</f>
        <v>0</v>
      </c>
      <c r="I36" s="64"/>
      <c r="J36" s="64">
        <f>J6+J7+J8+J9+J10+J11+J12+J14+J15+J17+J33</f>
        <v>0</v>
      </c>
      <c r="K36" s="10"/>
    </row>
    <row r="37" spans="1:13" ht="37.5" customHeight="1" x14ac:dyDescent="0.25">
      <c r="A37" s="94"/>
      <c r="B37" s="111" t="s">
        <v>131</v>
      </c>
      <c r="C37" s="111"/>
      <c r="D37" s="111"/>
      <c r="E37" s="65"/>
      <c r="F37" s="64">
        <f>F36*0.2</f>
        <v>0</v>
      </c>
      <c r="G37" s="64"/>
      <c r="H37" s="64">
        <f>H36*0.2</f>
        <v>0</v>
      </c>
      <c r="I37" s="64"/>
      <c r="J37" s="64">
        <f>J36*0.2</f>
        <v>0</v>
      </c>
      <c r="K37" s="10"/>
    </row>
    <row r="38" spans="1:13" ht="37.5" customHeight="1" x14ac:dyDescent="0.25">
      <c r="A38" s="94"/>
      <c r="B38" s="111" t="s">
        <v>133</v>
      </c>
      <c r="C38" s="111"/>
      <c r="D38" s="111"/>
      <c r="E38" s="65"/>
      <c r="F38" s="64">
        <f>F36+F37</f>
        <v>0</v>
      </c>
      <c r="G38" s="64"/>
      <c r="H38" s="64">
        <f>H36+H37</f>
        <v>0</v>
      </c>
      <c r="I38" s="64"/>
      <c r="J38" s="64">
        <f>J36+J37</f>
        <v>0</v>
      </c>
      <c r="K38" s="10"/>
    </row>
    <row r="39" spans="1:13" ht="32.25" customHeight="1" x14ac:dyDescent="0.25">
      <c r="A39" s="95"/>
      <c r="B39" s="110" t="s">
        <v>145</v>
      </c>
      <c r="C39" s="110"/>
      <c r="D39" s="198">
        <f>F36+H36+J36</f>
        <v>0</v>
      </c>
      <c r="E39" s="199"/>
      <c r="F39" s="199"/>
      <c r="G39" s="199"/>
      <c r="H39" s="199"/>
      <c r="I39" s="199"/>
      <c r="J39" s="200"/>
      <c r="K39" s="10"/>
    </row>
    <row r="40" spans="1:13" ht="15" customHeight="1" x14ac:dyDescent="0.25">
      <c r="A40" s="94"/>
      <c r="B40" s="2" t="s">
        <v>125</v>
      </c>
      <c r="C40" s="2"/>
      <c r="D40" s="3"/>
      <c r="E40" s="4"/>
      <c r="F40" s="5"/>
      <c r="G40" s="5"/>
      <c r="H40" s="5"/>
      <c r="I40" s="6"/>
      <c r="J40" s="6"/>
      <c r="K40" s="25"/>
      <c r="L40" s="24"/>
      <c r="M40" s="24"/>
    </row>
    <row r="41" spans="1:13" ht="15" customHeight="1" x14ac:dyDescent="0.25">
      <c r="A41" s="94"/>
      <c r="B41" s="2" t="s">
        <v>142</v>
      </c>
      <c r="C41" s="2" t="s">
        <v>124</v>
      </c>
      <c r="D41" s="3"/>
      <c r="E41" s="26"/>
      <c r="F41" s="5"/>
      <c r="G41" s="5"/>
      <c r="H41" s="5"/>
      <c r="I41" s="6"/>
      <c r="J41" s="6"/>
      <c r="K41" s="25"/>
      <c r="L41" s="24"/>
      <c r="M41" s="24"/>
    </row>
    <row r="42" spans="1:13" ht="15" customHeight="1" x14ac:dyDescent="0.25">
      <c r="A42" s="94"/>
      <c r="B42" s="3"/>
      <c r="C42" s="3"/>
      <c r="D42" s="3"/>
      <c r="E42" s="27"/>
      <c r="F42" s="5"/>
      <c r="G42" s="5"/>
      <c r="H42" s="5"/>
      <c r="I42" s="6"/>
      <c r="J42" s="6"/>
      <c r="K42" s="25"/>
      <c r="L42" s="24"/>
      <c r="M42" s="24"/>
    </row>
    <row r="43" spans="1:13" ht="15" customHeight="1" x14ac:dyDescent="0.25">
      <c r="A43" s="94"/>
      <c r="B43" s="7" t="s">
        <v>143</v>
      </c>
      <c r="C43" s="3"/>
      <c r="D43" s="183"/>
      <c r="E43" s="183"/>
      <c r="F43" s="183"/>
      <c r="G43" s="183"/>
      <c r="H43" s="183"/>
      <c r="I43" s="183"/>
      <c r="J43" s="183"/>
      <c r="K43" s="25"/>
      <c r="L43" s="24"/>
      <c r="M43" s="24"/>
    </row>
    <row r="44" spans="1:13" ht="15" customHeight="1" x14ac:dyDescent="0.25">
      <c r="A44" s="94"/>
      <c r="B44" s="109" t="s">
        <v>144</v>
      </c>
      <c r="C44" s="109"/>
      <c r="D44" s="183"/>
      <c r="E44" s="183"/>
      <c r="F44" s="183"/>
      <c r="G44" s="183"/>
      <c r="H44" s="183"/>
      <c r="I44" s="183"/>
      <c r="J44" s="183"/>
      <c r="K44" s="25"/>
      <c r="L44" s="24"/>
      <c r="M44" s="24"/>
    </row>
    <row r="45" spans="1:13" ht="15" customHeight="1" x14ac:dyDescent="0.25">
      <c r="E45" s="10"/>
      <c r="I45" s="10"/>
      <c r="J45" s="10"/>
      <c r="K45" s="10"/>
    </row>
    <row r="46" spans="1:13" x14ac:dyDescent="0.25">
      <c r="E46" s="10"/>
      <c r="I46" s="10"/>
      <c r="J46" s="10"/>
      <c r="K46" s="10"/>
    </row>
    <row r="47" spans="1:13" x14ac:dyDescent="0.25">
      <c r="E47" s="10"/>
      <c r="I47" s="10"/>
      <c r="J47" s="10"/>
      <c r="K47" s="10"/>
    </row>
    <row r="48" spans="1:13" ht="15.75" x14ac:dyDescent="0.25">
      <c r="C48" s="28"/>
      <c r="D48" s="28"/>
    </row>
    <row r="49" spans="2:4" ht="15.75" x14ac:dyDescent="0.25">
      <c r="B49" s="32"/>
      <c r="C49" s="28"/>
      <c r="D49" s="28"/>
    </row>
    <row r="50" spans="2:4" ht="15.75" x14ac:dyDescent="0.25">
      <c r="C50" s="28"/>
      <c r="D50" s="28"/>
    </row>
    <row r="52" spans="2:4" x14ac:dyDescent="0.25">
      <c r="B52" s="33"/>
    </row>
  </sheetData>
  <sheetProtection password="C95A" sheet="1" objects="1" scenarios="1"/>
  <mergeCells count="26">
    <mergeCell ref="B13:C13"/>
    <mergeCell ref="B14:B15"/>
    <mergeCell ref="B18:C18"/>
    <mergeCell ref="B44:C44"/>
    <mergeCell ref="B39:C39"/>
    <mergeCell ref="B36:D36"/>
    <mergeCell ref="B37:D37"/>
    <mergeCell ref="B38:D38"/>
    <mergeCell ref="D39:J39"/>
    <mergeCell ref="B20:C20"/>
    <mergeCell ref="B16:C16"/>
    <mergeCell ref="B21:B29"/>
    <mergeCell ref="B32:C32"/>
    <mergeCell ref="B34:C34"/>
    <mergeCell ref="D43:J43"/>
    <mergeCell ref="D44:J44"/>
    <mergeCell ref="B5:C5"/>
    <mergeCell ref="B6:B7"/>
    <mergeCell ref="B8:B12"/>
    <mergeCell ref="D3:D4"/>
    <mergeCell ref="B1:J1"/>
    <mergeCell ref="E3:F3"/>
    <mergeCell ref="E2:J2"/>
    <mergeCell ref="B3:C4"/>
    <mergeCell ref="G3:H3"/>
    <mergeCell ref="I3:J3"/>
  </mergeCells>
  <phoneticPr fontId="0" type="noConversion"/>
  <pageMargins left="0.7" right="0.7" top="0.75" bottom="0.75" header="0.3" footer="0.3"/>
  <pageSetup paperSize="9" scale="76" fitToHeight="0" orientation="landscape" r:id="rId1"/>
  <headerFooter>
    <oddHeader>&amp;C&amp;"Times New Roman,Tučné"&amp;14Tabuľka č. 1</oddHeader>
    <oddFooter>&amp;C&amp;"Times New Roman,Normálne"&amp;12OVS - Kontrola stavu bezpečnosti a overovanie spôsobilosti určených technických zariadení a vyhradených technických zariadení (zdvíhacích a tlakových), január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view="pageLayout" topLeftCell="A19" zoomScaleNormal="100" workbookViewId="0">
      <selection activeCell="D30" sqref="D30:I30"/>
    </sheetView>
  </sheetViews>
  <sheetFormatPr defaultRowHeight="15" x14ac:dyDescent="0.25"/>
  <cols>
    <col min="1" max="1" width="5.7109375" style="86" customWidth="1"/>
    <col min="2" max="2" width="24" style="10" customWidth="1"/>
    <col min="3" max="3" width="33.85546875" style="10" customWidth="1"/>
    <col min="4" max="4" width="11" style="10" customWidth="1"/>
    <col min="5" max="5" width="13" style="29" customWidth="1"/>
    <col min="6" max="6" width="27.28515625" style="10" customWidth="1"/>
    <col min="7" max="7" width="15.140625" style="10" customWidth="1"/>
    <col min="8" max="8" width="27.42578125" style="10" customWidth="1"/>
    <col min="9" max="9" width="0.140625" style="30" customWidth="1"/>
    <col min="10" max="10" width="13" style="30" customWidth="1"/>
    <col min="11" max="11" width="12.7109375" style="5" customWidth="1"/>
    <col min="12" max="16384" width="9.140625" style="10"/>
  </cols>
  <sheetData>
    <row r="1" spans="1:18" ht="19.5" x14ac:dyDescent="0.3">
      <c r="A1" s="81"/>
      <c r="B1" s="39"/>
      <c r="C1" s="101" t="s">
        <v>65</v>
      </c>
      <c r="D1" s="101"/>
      <c r="E1" s="101"/>
      <c r="F1" s="101"/>
      <c r="G1" s="101"/>
      <c r="H1" s="101"/>
      <c r="I1" s="9"/>
      <c r="J1" s="9"/>
      <c r="K1" s="40"/>
    </row>
    <row r="2" spans="1:18" ht="19.5" x14ac:dyDescent="0.3">
      <c r="A2" s="81"/>
      <c r="B2" s="39"/>
      <c r="C2" s="12"/>
      <c r="D2" s="12"/>
      <c r="E2" s="115" t="s">
        <v>135</v>
      </c>
      <c r="F2" s="116"/>
      <c r="G2" s="116"/>
      <c r="H2" s="117"/>
      <c r="I2" s="9"/>
      <c r="J2" s="9"/>
      <c r="K2" s="40"/>
    </row>
    <row r="3" spans="1:18" ht="39.75" customHeight="1" x14ac:dyDescent="0.25">
      <c r="A3" s="82"/>
      <c r="B3" s="106" t="s">
        <v>67</v>
      </c>
      <c r="C3" s="106"/>
      <c r="D3" s="100" t="s">
        <v>66</v>
      </c>
      <c r="E3" s="118" t="s">
        <v>123</v>
      </c>
      <c r="F3" s="118"/>
      <c r="G3" s="118" t="s">
        <v>122</v>
      </c>
      <c r="H3" s="118"/>
      <c r="I3" s="41"/>
      <c r="J3" s="42"/>
      <c r="K3" s="42"/>
      <c r="L3" s="42"/>
      <c r="M3" s="42"/>
      <c r="N3" s="42"/>
      <c r="O3" s="42"/>
      <c r="P3" s="42"/>
      <c r="Q3" s="42"/>
      <c r="R3" s="42"/>
    </row>
    <row r="4" spans="1:18" ht="63" customHeight="1" x14ac:dyDescent="0.25">
      <c r="A4" s="82"/>
      <c r="B4" s="106"/>
      <c r="C4" s="106"/>
      <c r="D4" s="100"/>
      <c r="E4" s="13" t="s">
        <v>129</v>
      </c>
      <c r="F4" s="13" t="s">
        <v>130</v>
      </c>
      <c r="G4" s="13" t="s">
        <v>129</v>
      </c>
      <c r="H4" s="13" t="s">
        <v>130</v>
      </c>
      <c r="I4" s="43"/>
      <c r="J4" s="42"/>
      <c r="K4" s="42"/>
      <c r="L4" s="42"/>
      <c r="M4" s="42"/>
      <c r="N4" s="42"/>
      <c r="O4" s="42"/>
      <c r="P4" s="42"/>
      <c r="Q4" s="42"/>
      <c r="R4" s="42"/>
    </row>
    <row r="5" spans="1:18" s="11" customFormat="1" ht="65.25" customHeight="1" x14ac:dyDescent="0.25">
      <c r="A5" s="82"/>
      <c r="B5" s="98" t="s">
        <v>68</v>
      </c>
      <c r="C5" s="98"/>
      <c r="D5" s="44"/>
      <c r="E5" s="45"/>
      <c r="F5" s="44"/>
      <c r="G5" s="44"/>
      <c r="H5" s="44"/>
      <c r="I5" s="43"/>
      <c r="J5" s="46"/>
      <c r="K5" s="46"/>
      <c r="L5" s="46"/>
      <c r="M5" s="46"/>
      <c r="N5" s="46"/>
      <c r="O5" s="46"/>
      <c r="P5" s="46"/>
      <c r="Q5" s="46"/>
      <c r="R5" s="46"/>
    </row>
    <row r="6" spans="1:18" ht="22.5" customHeight="1" x14ac:dyDescent="0.25">
      <c r="A6" s="55" t="s">
        <v>4</v>
      </c>
      <c r="B6" s="99" t="s">
        <v>69</v>
      </c>
      <c r="C6" s="18" t="s">
        <v>70</v>
      </c>
      <c r="D6" s="20" t="s">
        <v>71</v>
      </c>
      <c r="E6" s="66"/>
      <c r="F6" s="63">
        <f t="shared" ref="F6:F14" si="0">E6*5</f>
        <v>0</v>
      </c>
      <c r="G6" s="66"/>
      <c r="H6" s="63">
        <f t="shared" ref="H6:H14" si="1">G6*2</f>
        <v>0</v>
      </c>
      <c r="I6" s="47"/>
      <c r="J6" s="42"/>
      <c r="K6" s="42"/>
      <c r="L6" s="42"/>
      <c r="M6" s="42"/>
      <c r="N6" s="42"/>
      <c r="O6" s="42"/>
      <c r="P6" s="42"/>
      <c r="Q6" s="42"/>
      <c r="R6" s="42"/>
    </row>
    <row r="7" spans="1:18" ht="30" customHeight="1" x14ac:dyDescent="0.25">
      <c r="A7" s="55" t="s">
        <v>72</v>
      </c>
      <c r="B7" s="99"/>
      <c r="C7" s="18" t="s">
        <v>73</v>
      </c>
      <c r="D7" s="20" t="s">
        <v>71</v>
      </c>
      <c r="E7" s="66"/>
      <c r="F7" s="63">
        <f t="shared" si="0"/>
        <v>0</v>
      </c>
      <c r="G7" s="66"/>
      <c r="H7" s="63">
        <f t="shared" si="1"/>
        <v>0</v>
      </c>
      <c r="I7" s="47"/>
      <c r="J7" s="42"/>
      <c r="K7" s="42"/>
      <c r="L7" s="42"/>
      <c r="M7" s="42"/>
      <c r="N7" s="42"/>
      <c r="O7" s="42"/>
      <c r="P7" s="42"/>
      <c r="Q7" s="42"/>
      <c r="R7" s="42"/>
    </row>
    <row r="8" spans="1:18" ht="31.5" x14ac:dyDescent="0.25">
      <c r="A8" s="55" t="s">
        <v>74</v>
      </c>
      <c r="B8" s="99" t="s">
        <v>75</v>
      </c>
      <c r="C8" s="18" t="s">
        <v>76</v>
      </c>
      <c r="D8" s="20" t="s">
        <v>71</v>
      </c>
      <c r="E8" s="66"/>
      <c r="F8" s="63">
        <f t="shared" si="0"/>
        <v>0</v>
      </c>
      <c r="G8" s="66"/>
      <c r="H8" s="63">
        <f t="shared" si="1"/>
        <v>0</v>
      </c>
      <c r="I8" s="47"/>
      <c r="J8" s="42"/>
      <c r="K8" s="42"/>
      <c r="L8" s="42"/>
      <c r="M8" s="42"/>
      <c r="N8" s="42"/>
      <c r="O8" s="42"/>
      <c r="P8" s="42"/>
      <c r="Q8" s="42"/>
      <c r="R8" s="42"/>
    </row>
    <row r="9" spans="1:18" ht="31.5" x14ac:dyDescent="0.25">
      <c r="A9" s="55" t="s">
        <v>77</v>
      </c>
      <c r="B9" s="99"/>
      <c r="C9" s="18" t="s">
        <v>78</v>
      </c>
      <c r="D9" s="20" t="s">
        <v>71</v>
      </c>
      <c r="E9" s="66"/>
      <c r="F9" s="63">
        <f t="shared" si="0"/>
        <v>0</v>
      </c>
      <c r="G9" s="66"/>
      <c r="H9" s="63">
        <f t="shared" si="1"/>
        <v>0</v>
      </c>
      <c r="I9" s="47"/>
      <c r="J9" s="42"/>
      <c r="K9" s="42"/>
      <c r="L9" s="42"/>
      <c r="M9" s="42"/>
      <c r="N9" s="42"/>
      <c r="O9" s="42"/>
      <c r="P9" s="42"/>
      <c r="Q9" s="42"/>
      <c r="R9" s="42"/>
    </row>
    <row r="10" spans="1:18" ht="31.5" x14ac:dyDescent="0.25">
      <c r="A10" s="55" t="s">
        <v>79</v>
      </c>
      <c r="B10" s="99"/>
      <c r="C10" s="18" t="s">
        <v>80</v>
      </c>
      <c r="D10" s="20" t="s">
        <v>71</v>
      </c>
      <c r="E10" s="66"/>
      <c r="F10" s="63">
        <f t="shared" si="0"/>
        <v>0</v>
      </c>
      <c r="G10" s="66"/>
      <c r="H10" s="63">
        <f t="shared" si="1"/>
        <v>0</v>
      </c>
      <c r="I10" s="47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31.5" x14ac:dyDescent="0.25">
      <c r="A11" s="55" t="s">
        <v>81</v>
      </c>
      <c r="B11" s="99"/>
      <c r="C11" s="18" t="s">
        <v>82</v>
      </c>
      <c r="D11" s="20" t="s">
        <v>71</v>
      </c>
      <c r="E11" s="66"/>
      <c r="F11" s="63">
        <f t="shared" si="0"/>
        <v>0</v>
      </c>
      <c r="G11" s="66"/>
      <c r="H11" s="63">
        <f t="shared" si="1"/>
        <v>0</v>
      </c>
      <c r="I11" s="47"/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31.5" x14ac:dyDescent="0.25">
      <c r="A12" s="55" t="s">
        <v>83</v>
      </c>
      <c r="B12" s="99"/>
      <c r="C12" s="18" t="s">
        <v>84</v>
      </c>
      <c r="D12" s="20" t="s">
        <v>71</v>
      </c>
      <c r="E12" s="66"/>
      <c r="F12" s="63">
        <f t="shared" si="0"/>
        <v>0</v>
      </c>
      <c r="G12" s="66"/>
      <c r="H12" s="63">
        <f t="shared" si="1"/>
        <v>0</v>
      </c>
      <c r="I12" s="47"/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31.5" x14ac:dyDescent="0.25">
      <c r="A13" s="55" t="s">
        <v>85</v>
      </c>
      <c r="B13" s="99"/>
      <c r="C13" s="18" t="s">
        <v>86</v>
      </c>
      <c r="D13" s="20" t="s">
        <v>71</v>
      </c>
      <c r="E13" s="66"/>
      <c r="F13" s="63">
        <f t="shared" si="0"/>
        <v>0</v>
      </c>
      <c r="G13" s="66"/>
      <c r="H13" s="63">
        <f t="shared" si="1"/>
        <v>0</v>
      </c>
      <c r="I13" s="47"/>
      <c r="J13" s="42"/>
      <c r="K13" s="42"/>
      <c r="L13" s="42"/>
      <c r="M13" s="42"/>
      <c r="N13" s="42"/>
      <c r="O13" s="42"/>
      <c r="P13" s="42"/>
      <c r="Q13" s="42"/>
      <c r="R13" s="42"/>
    </row>
    <row r="14" spans="1:18" ht="31.5" x14ac:dyDescent="0.25">
      <c r="A14" s="55" t="s">
        <v>87</v>
      </c>
      <c r="B14" s="99"/>
      <c r="C14" s="18" t="s">
        <v>88</v>
      </c>
      <c r="D14" s="20" t="s">
        <v>71</v>
      </c>
      <c r="E14" s="66"/>
      <c r="F14" s="63">
        <f t="shared" si="0"/>
        <v>0</v>
      </c>
      <c r="G14" s="66"/>
      <c r="H14" s="63">
        <f t="shared" si="1"/>
        <v>0</v>
      </c>
      <c r="I14" s="47"/>
      <c r="J14" s="42"/>
      <c r="K14" s="42"/>
      <c r="L14" s="42"/>
      <c r="M14" s="42"/>
      <c r="N14" s="42"/>
      <c r="O14" s="42"/>
      <c r="P14" s="42"/>
      <c r="Q14" s="42"/>
      <c r="R14" s="42"/>
    </row>
    <row r="15" spans="1:18" ht="33" customHeight="1" x14ac:dyDescent="0.25">
      <c r="A15" s="82"/>
      <c r="B15" s="114" t="s">
        <v>89</v>
      </c>
      <c r="C15" s="114"/>
      <c r="D15" s="44"/>
      <c r="E15" s="67"/>
      <c r="F15" s="68"/>
      <c r="G15" s="69"/>
      <c r="H15" s="70"/>
      <c r="I15" s="24"/>
      <c r="J15" s="42"/>
      <c r="K15" s="42"/>
      <c r="L15" s="42"/>
      <c r="M15" s="42"/>
      <c r="N15" s="42"/>
      <c r="O15" s="42"/>
      <c r="P15" s="42"/>
      <c r="Q15" s="42"/>
      <c r="R15" s="42"/>
    </row>
    <row r="16" spans="1:18" ht="29.25" customHeight="1" x14ac:dyDescent="0.25">
      <c r="A16" s="55">
        <v>10</v>
      </c>
      <c r="B16" s="20" t="s">
        <v>90</v>
      </c>
      <c r="C16" s="18" t="s">
        <v>90</v>
      </c>
      <c r="D16" s="20" t="s">
        <v>91</v>
      </c>
      <c r="E16" s="66"/>
      <c r="F16" s="63">
        <f>E16*5</f>
        <v>0</v>
      </c>
      <c r="G16" s="66"/>
      <c r="H16" s="63">
        <f>G16*2</f>
        <v>0</v>
      </c>
      <c r="I16" s="48"/>
      <c r="J16" s="42"/>
      <c r="K16" s="42"/>
      <c r="L16" s="42"/>
      <c r="M16" s="42"/>
      <c r="N16" s="42"/>
      <c r="O16" s="42"/>
      <c r="P16" s="42"/>
      <c r="Q16" s="42"/>
      <c r="R16" s="42"/>
    </row>
    <row r="17" spans="1:18" ht="32.25" customHeight="1" x14ac:dyDescent="0.25">
      <c r="A17" s="83"/>
      <c r="B17" s="114" t="s">
        <v>92</v>
      </c>
      <c r="C17" s="114"/>
      <c r="D17" s="44"/>
      <c r="E17" s="71"/>
      <c r="F17" s="68"/>
      <c r="G17" s="68"/>
      <c r="H17" s="72"/>
      <c r="I17" s="24"/>
      <c r="J17" s="42"/>
      <c r="K17" s="42"/>
      <c r="L17" s="42"/>
      <c r="M17" s="42"/>
      <c r="N17" s="42"/>
      <c r="O17" s="42"/>
      <c r="P17" s="42"/>
      <c r="Q17" s="42"/>
      <c r="R17" s="42"/>
    </row>
    <row r="18" spans="1:18" ht="31.5" x14ac:dyDescent="0.25">
      <c r="A18" s="55">
        <v>11</v>
      </c>
      <c r="B18" s="20" t="s">
        <v>93</v>
      </c>
      <c r="C18" s="18" t="s">
        <v>94</v>
      </c>
      <c r="D18" s="20" t="s">
        <v>95</v>
      </c>
      <c r="E18" s="66"/>
      <c r="F18" s="63">
        <f>E18*5</f>
        <v>0</v>
      </c>
      <c r="G18" s="66"/>
      <c r="H18" s="63">
        <f>G18*2</f>
        <v>0</v>
      </c>
      <c r="I18" s="47"/>
      <c r="J18" s="42"/>
      <c r="K18" s="42"/>
      <c r="L18" s="42"/>
      <c r="M18" s="42"/>
      <c r="N18" s="42"/>
      <c r="O18" s="42"/>
      <c r="P18" s="42"/>
      <c r="Q18" s="42"/>
      <c r="R18" s="42"/>
    </row>
    <row r="19" spans="1:18" ht="39.75" customHeight="1" x14ac:dyDescent="0.25">
      <c r="A19" s="84"/>
      <c r="B19" s="114" t="s">
        <v>96</v>
      </c>
      <c r="C19" s="114"/>
      <c r="D19" s="44"/>
      <c r="E19" s="73"/>
      <c r="F19" s="68"/>
      <c r="G19" s="68"/>
      <c r="H19" s="74"/>
      <c r="I19" s="24"/>
      <c r="J19" s="42"/>
      <c r="K19" s="42"/>
      <c r="L19" s="42"/>
      <c r="M19" s="42"/>
      <c r="N19" s="42"/>
      <c r="O19" s="42"/>
      <c r="P19" s="42"/>
      <c r="Q19" s="42"/>
      <c r="R19" s="42"/>
    </row>
    <row r="20" spans="1:18" ht="34.5" customHeight="1" x14ac:dyDescent="0.25">
      <c r="A20" s="55" t="s">
        <v>37</v>
      </c>
      <c r="B20" s="99" t="s">
        <v>97</v>
      </c>
      <c r="C20" s="18" t="s">
        <v>98</v>
      </c>
      <c r="D20" s="20" t="s">
        <v>99</v>
      </c>
      <c r="E20" s="66"/>
      <c r="F20" s="63">
        <f>E20*5</f>
        <v>0</v>
      </c>
      <c r="G20" s="66"/>
      <c r="H20" s="63">
        <f>G20*2</f>
        <v>0</v>
      </c>
      <c r="I20" s="47"/>
      <c r="J20" s="42"/>
      <c r="K20" s="49"/>
      <c r="L20" s="42"/>
      <c r="M20" s="42"/>
      <c r="N20" s="42"/>
      <c r="O20" s="42"/>
      <c r="P20" s="42"/>
      <c r="Q20" s="42"/>
      <c r="R20" s="42"/>
    </row>
    <row r="21" spans="1:18" ht="32.25" customHeight="1" x14ac:dyDescent="0.25">
      <c r="A21" s="55">
        <v>13</v>
      </c>
      <c r="B21" s="99"/>
      <c r="C21" s="18" t="s">
        <v>98</v>
      </c>
      <c r="D21" s="20" t="s">
        <v>99</v>
      </c>
      <c r="E21" s="66"/>
      <c r="F21" s="63">
        <f>E21*5</f>
        <v>0</v>
      </c>
      <c r="G21" s="66"/>
      <c r="H21" s="63">
        <f>G21*2</f>
        <v>0</v>
      </c>
      <c r="I21" s="47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30" customHeight="1" x14ac:dyDescent="0.25">
      <c r="A22" s="55">
        <v>14</v>
      </c>
      <c r="B22" s="99"/>
      <c r="C22" s="18" t="s">
        <v>98</v>
      </c>
      <c r="D22" s="20" t="s">
        <v>99</v>
      </c>
      <c r="E22" s="66"/>
      <c r="F22" s="63">
        <f>E22*5</f>
        <v>0</v>
      </c>
      <c r="G22" s="66"/>
      <c r="H22" s="63">
        <f>G22*2</f>
        <v>0</v>
      </c>
      <c r="I22" s="47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34.5" customHeight="1" x14ac:dyDescent="0.25">
      <c r="A23" s="55">
        <v>15</v>
      </c>
      <c r="B23" s="99"/>
      <c r="C23" s="18" t="s">
        <v>98</v>
      </c>
      <c r="D23" s="20" t="s">
        <v>99</v>
      </c>
      <c r="E23" s="66"/>
      <c r="F23" s="63">
        <f>E23*5</f>
        <v>0</v>
      </c>
      <c r="G23" s="66"/>
      <c r="H23" s="63">
        <f>G23*2</f>
        <v>0</v>
      </c>
      <c r="I23" s="47"/>
      <c r="J23" s="50"/>
      <c r="K23" s="50"/>
      <c r="L23" s="50"/>
      <c r="M23" s="50"/>
      <c r="N23" s="50"/>
      <c r="O23" s="50"/>
      <c r="P23" s="50"/>
      <c r="Q23" s="50"/>
      <c r="R23" s="50"/>
    </row>
    <row r="24" spans="1:18" ht="38.25" customHeight="1" x14ac:dyDescent="0.25">
      <c r="A24" s="55">
        <v>16</v>
      </c>
      <c r="B24" s="99"/>
      <c r="C24" s="18" t="s">
        <v>98</v>
      </c>
      <c r="D24" s="20" t="s">
        <v>99</v>
      </c>
      <c r="E24" s="66"/>
      <c r="F24" s="63">
        <f>E24*5</f>
        <v>0</v>
      </c>
      <c r="G24" s="66"/>
      <c r="H24" s="63">
        <f>G24*2</f>
        <v>0</v>
      </c>
      <c r="I24" s="47"/>
      <c r="J24" s="10"/>
      <c r="K24" s="10"/>
    </row>
    <row r="25" spans="1:18" ht="25.5" customHeight="1" x14ac:dyDescent="0.25">
      <c r="A25" s="83"/>
      <c r="B25" s="44"/>
      <c r="C25" s="45"/>
      <c r="D25" s="44"/>
      <c r="E25" s="71"/>
      <c r="F25" s="68"/>
      <c r="G25" s="68"/>
      <c r="H25" s="72"/>
      <c r="I25" s="24"/>
      <c r="J25" s="10"/>
      <c r="K25" s="10"/>
    </row>
    <row r="26" spans="1:18" ht="34.15" customHeight="1" x14ac:dyDescent="0.25">
      <c r="A26" s="55">
        <v>17</v>
      </c>
      <c r="B26" s="20" t="s">
        <v>100</v>
      </c>
      <c r="C26" s="18" t="s">
        <v>101</v>
      </c>
      <c r="D26" s="18" t="s">
        <v>102</v>
      </c>
      <c r="E26" s="66"/>
      <c r="F26" s="63">
        <f>E26*5</f>
        <v>0</v>
      </c>
      <c r="G26" s="66"/>
      <c r="H26" s="63">
        <f>G26*2</f>
        <v>0</v>
      </c>
      <c r="I26" s="48"/>
      <c r="J26" s="10"/>
      <c r="K26" s="10"/>
    </row>
    <row r="27" spans="1:18" ht="31.5" customHeight="1" x14ac:dyDescent="0.25">
      <c r="A27" s="85"/>
      <c r="B27" s="111" t="s">
        <v>132</v>
      </c>
      <c r="C27" s="111"/>
      <c r="D27" s="111"/>
      <c r="E27" s="75"/>
      <c r="F27" s="64">
        <f>F6+F7+F8+F9+F10+F11+F12+F13+F14+F16+F18+F20+F21+F22+F23+F24</f>
        <v>0</v>
      </c>
      <c r="G27" s="64"/>
      <c r="H27" s="64">
        <f>H6+H7+H8+H9+H10+H11+H12+H13+H14+H16+H18+H20+H21+H22+H23+H24</f>
        <v>0</v>
      </c>
      <c r="I27" s="51"/>
      <c r="J27" s="10"/>
      <c r="K27" s="10"/>
    </row>
    <row r="28" spans="1:18" ht="28.5" customHeight="1" x14ac:dyDescent="0.25">
      <c r="B28" s="111" t="s">
        <v>131</v>
      </c>
      <c r="C28" s="111"/>
      <c r="D28" s="111"/>
      <c r="E28" s="75"/>
      <c r="F28" s="64">
        <f>F27*0.2</f>
        <v>0</v>
      </c>
      <c r="G28" s="64"/>
      <c r="H28" s="64">
        <f>H27*0.2</f>
        <v>0</v>
      </c>
      <c r="I28" s="51"/>
      <c r="J28" s="10"/>
      <c r="K28" s="10"/>
    </row>
    <row r="29" spans="1:18" ht="33.75" customHeight="1" x14ac:dyDescent="0.25">
      <c r="B29" s="111" t="s">
        <v>133</v>
      </c>
      <c r="C29" s="111"/>
      <c r="D29" s="111"/>
      <c r="E29" s="75"/>
      <c r="F29" s="64">
        <f>F27+F28</f>
        <v>0</v>
      </c>
      <c r="G29" s="64"/>
      <c r="H29" s="64">
        <f>H27+H28</f>
        <v>0</v>
      </c>
      <c r="I29" s="51"/>
      <c r="J29" s="10"/>
      <c r="K29" s="10"/>
    </row>
    <row r="30" spans="1:18" ht="32.25" customHeight="1" x14ac:dyDescent="0.25">
      <c r="B30" s="119" t="s">
        <v>146</v>
      </c>
      <c r="C30" s="119"/>
      <c r="D30" s="201">
        <f>F27+H27</f>
        <v>0</v>
      </c>
      <c r="E30" s="202"/>
      <c r="F30" s="202"/>
      <c r="G30" s="202"/>
      <c r="H30" s="202"/>
      <c r="I30" s="203"/>
      <c r="J30" s="10"/>
      <c r="K30" s="10"/>
    </row>
    <row r="31" spans="1:18" ht="15.75" x14ac:dyDescent="0.25">
      <c r="B31" s="2" t="s">
        <v>125</v>
      </c>
      <c r="C31" s="2"/>
      <c r="D31" s="3"/>
      <c r="E31" s="4"/>
      <c r="F31" s="5"/>
      <c r="G31" s="5"/>
      <c r="H31" s="5"/>
      <c r="I31" s="6"/>
      <c r="J31" s="6"/>
      <c r="K31" s="10"/>
    </row>
    <row r="32" spans="1:18" ht="15.75" x14ac:dyDescent="0.25">
      <c r="B32" s="2" t="s">
        <v>142</v>
      </c>
      <c r="C32" s="2" t="s">
        <v>124</v>
      </c>
      <c r="D32" s="3"/>
      <c r="E32" s="26"/>
      <c r="F32" s="5"/>
      <c r="G32" s="5"/>
      <c r="H32" s="5"/>
      <c r="I32" s="6"/>
      <c r="J32" s="6"/>
    </row>
    <row r="33" spans="2:10" ht="15.75" x14ac:dyDescent="0.25">
      <c r="B33" s="3"/>
      <c r="C33" s="3"/>
      <c r="D33" s="3"/>
      <c r="E33" s="27"/>
      <c r="F33" s="5"/>
      <c r="G33" s="5"/>
      <c r="H33" s="5"/>
      <c r="I33" s="6"/>
      <c r="J33" s="6"/>
    </row>
    <row r="34" spans="2:10" ht="15.75" x14ac:dyDescent="0.25">
      <c r="B34" s="8" t="s">
        <v>143</v>
      </c>
      <c r="C34" s="3"/>
      <c r="D34" s="185"/>
      <c r="E34" s="185"/>
      <c r="F34" s="185"/>
      <c r="G34" s="185"/>
      <c r="H34" s="185"/>
      <c r="I34" s="6"/>
      <c r="J34" s="6"/>
    </row>
    <row r="35" spans="2:10" ht="15.75" x14ac:dyDescent="0.25">
      <c r="B35" s="109" t="s">
        <v>144</v>
      </c>
      <c r="C35" s="109"/>
      <c r="D35" s="185"/>
      <c r="E35" s="185"/>
      <c r="F35" s="185"/>
      <c r="G35" s="185"/>
      <c r="H35" s="185"/>
      <c r="I35" s="6"/>
      <c r="J35" s="6"/>
    </row>
  </sheetData>
  <sheetProtection password="C95A" sheet="1" objects="1" scenarios="1"/>
  <mergeCells count="21">
    <mergeCell ref="B29:D29"/>
    <mergeCell ref="B30:C30"/>
    <mergeCell ref="B35:C35"/>
    <mergeCell ref="B20:B24"/>
    <mergeCell ref="D30:I30"/>
    <mergeCell ref="D34:H34"/>
    <mergeCell ref="D35:H35"/>
    <mergeCell ref="C1:H1"/>
    <mergeCell ref="E2:H2"/>
    <mergeCell ref="B6:B7"/>
    <mergeCell ref="B8:B14"/>
    <mergeCell ref="B3:C4"/>
    <mergeCell ref="B5:C5"/>
    <mergeCell ref="D3:D4"/>
    <mergeCell ref="E3:F3"/>
    <mergeCell ref="G3:H3"/>
    <mergeCell ref="B15:C15"/>
    <mergeCell ref="B17:C17"/>
    <mergeCell ref="B19:C19"/>
    <mergeCell ref="B27:D27"/>
    <mergeCell ref="B28:D28"/>
  </mergeCells>
  <phoneticPr fontId="0" type="noConversion"/>
  <pageMargins left="0.7" right="0.7" top="0.75" bottom="0.75" header="0.3" footer="0.3"/>
  <pageSetup paperSize="9" scale="83" fitToHeight="0" orientation="landscape" r:id="rId1"/>
  <headerFooter>
    <oddHeader>&amp;C&amp;"Times New Roman,Tučné"&amp;14Tabuľka č. 2</oddHeader>
    <oddFooter>&amp;C&amp;"Times New Roman,Normálne"&amp;12OVS - Kontrola stavu bezpečnosti a overovanie spôsobilosti určených technických zariadení a vyhradených technických zariadení (zdvíhacích a tlakových), január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view="pageLayout" zoomScaleNormal="100" workbookViewId="0"/>
  </sheetViews>
  <sheetFormatPr defaultRowHeight="15" x14ac:dyDescent="0.25"/>
  <cols>
    <col min="1" max="1" width="11.85546875" style="10" customWidth="1"/>
    <col min="2" max="2" width="18" style="10" customWidth="1"/>
    <col min="3" max="3" width="19.42578125" style="10" customWidth="1"/>
    <col min="4" max="4" width="12.140625" style="10" customWidth="1"/>
    <col min="5" max="7" width="13.7109375" style="10" customWidth="1"/>
    <col min="8" max="8" width="13.7109375" style="31" customWidth="1"/>
    <col min="9" max="9" width="14.28515625" style="31" customWidth="1"/>
    <col min="10" max="11" width="13.7109375" style="10" customWidth="1"/>
    <col min="12" max="12" width="13.7109375" style="57" customWidth="1"/>
    <col min="13" max="16384" width="9.140625" style="10"/>
  </cols>
  <sheetData>
    <row r="1" spans="1:12" ht="19.5" customHeight="1" x14ac:dyDescent="0.3">
      <c r="A1" s="52"/>
      <c r="B1" s="122" t="s">
        <v>103</v>
      </c>
      <c r="C1" s="122"/>
      <c r="D1" s="122"/>
      <c r="E1" s="122"/>
      <c r="F1" s="122"/>
      <c r="G1" s="122"/>
      <c r="H1" s="122"/>
      <c r="I1" s="122"/>
      <c r="J1" s="9"/>
      <c r="K1" s="9"/>
      <c r="L1" s="9"/>
    </row>
    <row r="2" spans="1:12" ht="16.5" customHeight="1" x14ac:dyDescent="0.25">
      <c r="A2" s="11"/>
      <c r="B2" s="122"/>
      <c r="C2" s="122"/>
      <c r="D2" s="122"/>
      <c r="E2" s="122"/>
      <c r="F2" s="122"/>
      <c r="G2" s="122"/>
      <c r="H2" s="122"/>
      <c r="I2" s="122"/>
      <c r="J2" s="11"/>
      <c r="K2" s="11"/>
      <c r="L2" s="53"/>
    </row>
    <row r="3" spans="1:12" ht="30" customHeight="1" x14ac:dyDescent="0.25">
      <c r="A3" s="11"/>
      <c r="B3" s="54"/>
      <c r="C3" s="54"/>
      <c r="D3" s="123" t="s">
        <v>128</v>
      </c>
      <c r="E3" s="124"/>
      <c r="F3" s="124"/>
      <c r="G3" s="124"/>
      <c r="H3" s="124"/>
      <c r="I3" s="125"/>
      <c r="J3" s="11"/>
      <c r="K3" s="11"/>
      <c r="L3" s="53"/>
    </row>
    <row r="4" spans="1:12" ht="35.25" customHeight="1" x14ac:dyDescent="0.25">
      <c r="A4" s="11"/>
      <c r="B4" s="106" t="s">
        <v>2</v>
      </c>
      <c r="C4" s="100" t="s">
        <v>66</v>
      </c>
      <c r="D4" s="128" t="s">
        <v>104</v>
      </c>
      <c r="E4" s="128"/>
      <c r="F4" s="128" t="s">
        <v>119</v>
      </c>
      <c r="G4" s="128"/>
      <c r="H4" s="120" t="s">
        <v>126</v>
      </c>
      <c r="I4" s="120"/>
      <c r="L4" s="10"/>
    </row>
    <row r="5" spans="1:12" ht="64.5" customHeight="1" x14ac:dyDescent="0.25">
      <c r="A5" s="11"/>
      <c r="B5" s="106"/>
      <c r="C5" s="100"/>
      <c r="D5" s="13" t="s">
        <v>129</v>
      </c>
      <c r="E5" s="13" t="s">
        <v>130</v>
      </c>
      <c r="F5" s="13" t="s">
        <v>129</v>
      </c>
      <c r="G5" s="13" t="s">
        <v>130</v>
      </c>
      <c r="H5" s="13" t="s">
        <v>129</v>
      </c>
      <c r="I5" s="13" t="s">
        <v>130</v>
      </c>
      <c r="L5" s="10"/>
    </row>
    <row r="6" spans="1:12" ht="70.5" customHeight="1" x14ac:dyDescent="0.25">
      <c r="A6" s="11"/>
      <c r="B6" s="121" t="s">
        <v>105</v>
      </c>
      <c r="C6" s="121"/>
      <c r="D6" s="121"/>
      <c r="E6" s="121"/>
      <c r="F6" s="121"/>
      <c r="G6" s="121"/>
      <c r="H6" s="121"/>
      <c r="I6" s="121"/>
      <c r="L6" s="10"/>
    </row>
    <row r="7" spans="1:12" ht="47.25" customHeight="1" x14ac:dyDescent="0.25">
      <c r="A7" s="55" t="s">
        <v>4</v>
      </c>
      <c r="B7" s="18" t="s">
        <v>120</v>
      </c>
      <c r="C7" s="20" t="s">
        <v>95</v>
      </c>
      <c r="D7" s="66"/>
      <c r="E7" s="63">
        <f>D7*5</f>
        <v>0</v>
      </c>
      <c r="F7" s="76"/>
      <c r="G7" s="63">
        <f>F7*1</f>
        <v>0</v>
      </c>
      <c r="H7" s="76"/>
      <c r="I7" s="63">
        <f>H7*1</f>
        <v>0</v>
      </c>
      <c r="L7" s="10"/>
    </row>
    <row r="8" spans="1:12" ht="57" customHeight="1" x14ac:dyDescent="0.25">
      <c r="A8" s="55" t="s">
        <v>72</v>
      </c>
      <c r="B8" s="18" t="s">
        <v>106</v>
      </c>
      <c r="C8" s="20" t="s">
        <v>95</v>
      </c>
      <c r="D8" s="66"/>
      <c r="E8" s="63">
        <f>D8*5</f>
        <v>0</v>
      </c>
      <c r="F8" s="76"/>
      <c r="G8" s="63">
        <f>F8*1</f>
        <v>0</v>
      </c>
      <c r="H8" s="76"/>
      <c r="I8" s="63">
        <f>H8*1</f>
        <v>0</v>
      </c>
      <c r="L8" s="10"/>
    </row>
    <row r="9" spans="1:12" ht="39" customHeight="1" x14ac:dyDescent="0.25">
      <c r="A9" s="55" t="s">
        <v>74</v>
      </c>
      <c r="B9" s="18" t="s">
        <v>107</v>
      </c>
      <c r="C9" s="20" t="s">
        <v>95</v>
      </c>
      <c r="D9" s="66"/>
      <c r="E9" s="63">
        <f>D9*5</f>
        <v>0</v>
      </c>
      <c r="F9" s="76"/>
      <c r="G9" s="63">
        <f>F9*1</f>
        <v>0</v>
      </c>
      <c r="H9" s="76"/>
      <c r="I9" s="63">
        <f>H9*1</f>
        <v>0</v>
      </c>
      <c r="L9" s="10"/>
    </row>
    <row r="10" spans="1:12" ht="32.25" customHeight="1" x14ac:dyDescent="0.25">
      <c r="A10" s="11"/>
      <c r="B10" s="126" t="s">
        <v>136</v>
      </c>
      <c r="C10" s="126"/>
      <c r="D10" s="77"/>
      <c r="E10" s="77">
        <f>SUM(E7:E9)</f>
        <v>0</v>
      </c>
      <c r="F10" s="77"/>
      <c r="G10" s="77">
        <f>SUM(G7:G9)</f>
        <v>0</v>
      </c>
      <c r="H10" s="77"/>
      <c r="I10" s="77">
        <f>SUM(I7:I9)</f>
        <v>0</v>
      </c>
      <c r="L10" s="10"/>
    </row>
    <row r="11" spans="1:12" ht="36.75" customHeight="1" x14ac:dyDescent="0.25">
      <c r="A11" s="11"/>
      <c r="B11" s="186" t="s">
        <v>131</v>
      </c>
      <c r="C11" s="188"/>
      <c r="D11" s="78"/>
      <c r="E11" s="78">
        <f>E10*0.2</f>
        <v>0</v>
      </c>
      <c r="F11" s="78"/>
      <c r="G11" s="78">
        <f>G10*0.2</f>
        <v>0</v>
      </c>
      <c r="H11" s="78"/>
      <c r="I11" s="78">
        <f>I10*0.2</f>
        <v>0</v>
      </c>
      <c r="L11" s="10"/>
    </row>
    <row r="12" spans="1:12" ht="33" customHeight="1" x14ac:dyDescent="0.25">
      <c r="A12" s="11"/>
      <c r="B12" s="127" t="s">
        <v>137</v>
      </c>
      <c r="C12" s="127"/>
      <c r="D12" s="78"/>
      <c r="E12" s="78">
        <f>E10+E11</f>
        <v>0</v>
      </c>
      <c r="F12" s="78"/>
      <c r="G12" s="78">
        <f>G10+G11</f>
        <v>0</v>
      </c>
      <c r="H12" s="78"/>
      <c r="I12" s="78">
        <f>I10+I11</f>
        <v>0</v>
      </c>
      <c r="L12" s="10"/>
    </row>
    <row r="13" spans="1:12" ht="34.5" customHeight="1" x14ac:dyDescent="0.25">
      <c r="B13" s="110" t="s">
        <v>145</v>
      </c>
      <c r="C13" s="110"/>
      <c r="D13" s="198">
        <f>E10+G10+I10</f>
        <v>0</v>
      </c>
      <c r="E13" s="199"/>
      <c r="F13" s="199"/>
      <c r="G13" s="199"/>
      <c r="H13" s="199"/>
      <c r="I13" s="200"/>
      <c r="L13" s="56"/>
    </row>
    <row r="14" spans="1:12" ht="15" customHeight="1" x14ac:dyDescent="0.25">
      <c r="B14" s="3"/>
      <c r="C14" s="3"/>
      <c r="D14" s="3"/>
      <c r="E14" s="27"/>
      <c r="F14" s="5"/>
      <c r="G14" s="5"/>
      <c r="H14" s="5"/>
      <c r="I14" s="6"/>
    </row>
    <row r="15" spans="1:12" ht="15" customHeight="1" x14ac:dyDescent="0.25">
      <c r="B15" s="8" t="s">
        <v>143</v>
      </c>
      <c r="C15" s="3"/>
      <c r="D15" s="185"/>
      <c r="E15" s="185"/>
      <c r="F15" s="185"/>
      <c r="G15" s="185"/>
      <c r="H15" s="185"/>
      <c r="I15" s="185"/>
    </row>
    <row r="16" spans="1:12" ht="15" customHeight="1" x14ac:dyDescent="0.25">
      <c r="B16" s="109" t="s">
        <v>144</v>
      </c>
      <c r="C16" s="109"/>
      <c r="D16" s="185"/>
      <c r="E16" s="185"/>
      <c r="F16" s="185"/>
      <c r="G16" s="185"/>
      <c r="H16" s="185"/>
      <c r="I16" s="185"/>
    </row>
    <row r="17" spans="2:12" ht="15.75" x14ac:dyDescent="0.25">
      <c r="B17" s="32"/>
      <c r="C17" s="32"/>
      <c r="L17" s="56"/>
    </row>
    <row r="20" spans="2:12" ht="15.75" x14ac:dyDescent="0.25">
      <c r="B20" s="56"/>
      <c r="C20" s="56"/>
      <c r="L20" s="56"/>
    </row>
    <row r="23" spans="2:12" ht="15.75" x14ac:dyDescent="0.25">
      <c r="B23" s="58"/>
      <c r="C23" s="58"/>
      <c r="L23" s="56"/>
    </row>
    <row r="24" spans="2:12" ht="15.75" x14ac:dyDescent="0.25">
      <c r="B24" s="58"/>
      <c r="C24" s="58"/>
    </row>
  </sheetData>
  <sheetProtection password="C95A" sheet="1" objects="1" scenarios="1"/>
  <mergeCells count="16">
    <mergeCell ref="B16:C16"/>
    <mergeCell ref="H4:I4"/>
    <mergeCell ref="B6:I6"/>
    <mergeCell ref="B1:I2"/>
    <mergeCell ref="D3:I3"/>
    <mergeCell ref="B13:C13"/>
    <mergeCell ref="B10:C10"/>
    <mergeCell ref="B12:C12"/>
    <mergeCell ref="B4:B5"/>
    <mergeCell ref="C4:C5"/>
    <mergeCell ref="D4:E4"/>
    <mergeCell ref="F4:G4"/>
    <mergeCell ref="D13:I13"/>
    <mergeCell ref="D15:I15"/>
    <mergeCell ref="D16:I16"/>
    <mergeCell ref="B11:C11"/>
  </mergeCells>
  <phoneticPr fontId="0" type="noConversion"/>
  <pageMargins left="0.7" right="0.42708333333333331" top="0.75" bottom="0.75" header="0.3" footer="0.3"/>
  <pageSetup paperSize="9" fitToHeight="0" orientation="landscape" r:id="rId1"/>
  <headerFooter>
    <oddHeader>&amp;C&amp;"Times New Roman,Tučné"&amp;14Tabuľka č. 3</oddHeader>
    <oddFooter>&amp;C&amp;"Times New Roman,Normálne"OVS - Kontrola stavu bezpečnosti a overovanie spôsobilosti určených technických zariadení a vyhradených technických zariadení (zdvíhacích a tlakových), január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view="pageLayout" zoomScaleNormal="100" workbookViewId="0"/>
  </sheetViews>
  <sheetFormatPr defaultRowHeight="15" x14ac:dyDescent="0.25"/>
  <cols>
    <col min="1" max="1" width="13.140625" style="10" customWidth="1"/>
    <col min="2" max="2" width="18" style="10" customWidth="1"/>
    <col min="3" max="3" width="11.85546875" style="10" customWidth="1"/>
    <col min="4" max="4" width="10.7109375" style="10" customWidth="1"/>
    <col min="5" max="5" width="13.7109375" style="10" customWidth="1"/>
    <col min="6" max="6" width="17.28515625" style="10" customWidth="1"/>
    <col min="7" max="7" width="13.7109375" style="31" customWidth="1"/>
    <col min="8" max="8" width="19.5703125" style="10" customWidth="1"/>
    <col min="9" max="9" width="9.140625" style="10" hidden="1" customWidth="1"/>
    <col min="10" max="10" width="9.140625" style="10" customWidth="1"/>
    <col min="11" max="16384" width="9.140625" style="10"/>
  </cols>
  <sheetData>
    <row r="1" spans="1:8" x14ac:dyDescent="0.25">
      <c r="A1" s="11"/>
    </row>
    <row r="2" spans="1:8" ht="15.75" customHeight="1" x14ac:dyDescent="0.25">
      <c r="A2" s="1"/>
      <c r="B2" s="129" t="s">
        <v>127</v>
      </c>
      <c r="C2" s="129"/>
      <c r="D2" s="129"/>
      <c r="E2" s="129"/>
      <c r="F2" s="129"/>
      <c r="G2" s="129"/>
      <c r="H2" s="129"/>
    </row>
    <row r="3" spans="1:8" s="57" customFormat="1" ht="16.5" customHeight="1" x14ac:dyDescent="0.25">
      <c r="A3" s="11"/>
      <c r="B3" s="129"/>
      <c r="C3" s="129"/>
      <c r="D3" s="129"/>
      <c r="E3" s="129"/>
      <c r="F3" s="129"/>
      <c r="G3" s="129"/>
      <c r="H3" s="129"/>
    </row>
    <row r="4" spans="1:8" s="57" customFormat="1" ht="25.5" customHeight="1" x14ac:dyDescent="0.25">
      <c r="A4" s="11"/>
      <c r="B4" s="59"/>
      <c r="C4" s="59"/>
      <c r="D4" s="59"/>
      <c r="E4" s="131" t="s">
        <v>135</v>
      </c>
      <c r="F4" s="132"/>
      <c r="G4" s="132"/>
      <c r="H4" s="133"/>
    </row>
    <row r="5" spans="1:8" s="57" customFormat="1" ht="49.5" customHeight="1" x14ac:dyDescent="0.25">
      <c r="A5" s="11"/>
      <c r="B5" s="106" t="s">
        <v>149</v>
      </c>
      <c r="C5" s="106"/>
      <c r="D5" s="100" t="s">
        <v>66</v>
      </c>
      <c r="E5" s="106" t="s">
        <v>108</v>
      </c>
      <c r="F5" s="106"/>
      <c r="G5" s="134" t="s">
        <v>121</v>
      </c>
      <c r="H5" s="134"/>
    </row>
    <row r="6" spans="1:8" s="57" customFormat="1" ht="52.5" customHeight="1" x14ac:dyDescent="0.25">
      <c r="A6" s="11"/>
      <c r="B6" s="106"/>
      <c r="C6" s="106"/>
      <c r="D6" s="100"/>
      <c r="E6" s="13" t="s">
        <v>129</v>
      </c>
      <c r="F6" s="13" t="s">
        <v>130</v>
      </c>
      <c r="G6" s="13" t="s">
        <v>129</v>
      </c>
      <c r="H6" s="13" t="s">
        <v>130</v>
      </c>
    </row>
    <row r="7" spans="1:8" ht="32.25" customHeight="1" x14ac:dyDescent="0.25">
      <c r="A7" s="11"/>
      <c r="B7" s="135" t="s">
        <v>109</v>
      </c>
      <c r="C7" s="135"/>
      <c r="D7" s="80"/>
      <c r="E7" s="80"/>
      <c r="F7" s="80"/>
      <c r="G7" s="80"/>
      <c r="H7" s="80"/>
    </row>
    <row r="8" spans="1:8" s="57" customFormat="1" ht="36" customHeight="1" x14ac:dyDescent="0.25">
      <c r="A8" s="55" t="s">
        <v>4</v>
      </c>
      <c r="B8" s="130" t="s">
        <v>110</v>
      </c>
      <c r="C8" s="130"/>
      <c r="D8" s="20" t="s">
        <v>111</v>
      </c>
      <c r="E8" s="66"/>
      <c r="F8" s="63">
        <f>E8*5</f>
        <v>0</v>
      </c>
      <c r="G8" s="79"/>
      <c r="H8" s="63">
        <f>G8*1</f>
        <v>0</v>
      </c>
    </row>
    <row r="9" spans="1:8" s="57" customFormat="1" ht="35.25" customHeight="1" x14ac:dyDescent="0.25">
      <c r="A9" s="55" t="s">
        <v>72</v>
      </c>
      <c r="B9" s="130" t="s">
        <v>110</v>
      </c>
      <c r="C9" s="130"/>
      <c r="D9" s="20" t="s">
        <v>111</v>
      </c>
      <c r="E9" s="66"/>
      <c r="F9" s="63">
        <f t="shared" ref="F9:F16" si="0">E9*5</f>
        <v>0</v>
      </c>
      <c r="G9" s="79"/>
      <c r="H9" s="63">
        <f t="shared" ref="H9:H16" si="1">G9*1</f>
        <v>0</v>
      </c>
    </row>
    <row r="10" spans="1:8" s="57" customFormat="1" ht="24" customHeight="1" x14ac:dyDescent="0.25">
      <c r="A10" s="55" t="s">
        <v>74</v>
      </c>
      <c r="B10" s="130" t="s">
        <v>112</v>
      </c>
      <c r="C10" s="130"/>
      <c r="D10" s="20" t="s">
        <v>111</v>
      </c>
      <c r="E10" s="66"/>
      <c r="F10" s="63">
        <f t="shared" si="0"/>
        <v>0</v>
      </c>
      <c r="G10" s="79"/>
      <c r="H10" s="63">
        <f t="shared" si="1"/>
        <v>0</v>
      </c>
    </row>
    <row r="11" spans="1:8" s="57" customFormat="1" ht="33" customHeight="1" x14ac:dyDescent="0.25">
      <c r="A11" s="55" t="s">
        <v>77</v>
      </c>
      <c r="B11" s="130" t="s">
        <v>113</v>
      </c>
      <c r="C11" s="130"/>
      <c r="D11" s="20" t="s">
        <v>111</v>
      </c>
      <c r="E11" s="66"/>
      <c r="F11" s="63">
        <f t="shared" si="0"/>
        <v>0</v>
      </c>
      <c r="G11" s="79"/>
      <c r="H11" s="63">
        <f t="shared" si="1"/>
        <v>0</v>
      </c>
    </row>
    <row r="12" spans="1:8" s="57" customFormat="1" ht="33" customHeight="1" x14ac:dyDescent="0.25">
      <c r="A12" s="55" t="s">
        <v>79</v>
      </c>
      <c r="B12" s="130" t="s">
        <v>114</v>
      </c>
      <c r="C12" s="130"/>
      <c r="D12" s="20" t="s">
        <v>111</v>
      </c>
      <c r="E12" s="66"/>
      <c r="F12" s="63">
        <f t="shared" si="0"/>
        <v>0</v>
      </c>
      <c r="G12" s="79"/>
      <c r="H12" s="63">
        <f t="shared" si="1"/>
        <v>0</v>
      </c>
    </row>
    <row r="13" spans="1:8" s="57" customFormat="1" ht="39" customHeight="1" x14ac:dyDescent="0.25">
      <c r="A13" s="55" t="s">
        <v>81</v>
      </c>
      <c r="B13" s="130" t="s">
        <v>114</v>
      </c>
      <c r="C13" s="130"/>
      <c r="D13" s="20" t="s">
        <v>111</v>
      </c>
      <c r="E13" s="66"/>
      <c r="F13" s="63">
        <f t="shared" si="0"/>
        <v>0</v>
      </c>
      <c r="G13" s="79"/>
      <c r="H13" s="63">
        <f t="shared" si="1"/>
        <v>0</v>
      </c>
    </row>
    <row r="14" spans="1:8" s="57" customFormat="1" ht="27.75" customHeight="1" x14ac:dyDescent="0.25">
      <c r="A14" s="55" t="s">
        <v>83</v>
      </c>
      <c r="B14" s="130" t="s">
        <v>115</v>
      </c>
      <c r="C14" s="130"/>
      <c r="D14" s="20" t="s">
        <v>111</v>
      </c>
      <c r="E14" s="66"/>
      <c r="F14" s="63">
        <f t="shared" si="0"/>
        <v>0</v>
      </c>
      <c r="G14" s="79"/>
      <c r="H14" s="63">
        <f t="shared" si="1"/>
        <v>0</v>
      </c>
    </row>
    <row r="15" spans="1:8" s="57" customFormat="1" ht="30" customHeight="1" x14ac:dyDescent="0.25">
      <c r="A15" s="55" t="s">
        <v>85</v>
      </c>
      <c r="B15" s="130" t="s">
        <v>116</v>
      </c>
      <c r="C15" s="130"/>
      <c r="D15" s="20" t="s">
        <v>111</v>
      </c>
      <c r="E15" s="66"/>
      <c r="F15" s="63">
        <f t="shared" si="0"/>
        <v>0</v>
      </c>
      <c r="G15" s="79"/>
      <c r="H15" s="63">
        <f t="shared" si="1"/>
        <v>0</v>
      </c>
    </row>
    <row r="16" spans="1:8" s="57" customFormat="1" ht="33.75" customHeight="1" x14ac:dyDescent="0.25">
      <c r="A16" s="55" t="s">
        <v>87</v>
      </c>
      <c r="B16" s="130" t="s">
        <v>117</v>
      </c>
      <c r="C16" s="130"/>
      <c r="D16" s="20" t="s">
        <v>111</v>
      </c>
      <c r="E16" s="66"/>
      <c r="F16" s="63">
        <f t="shared" si="0"/>
        <v>0</v>
      </c>
      <c r="G16" s="79"/>
      <c r="H16" s="63">
        <f t="shared" si="1"/>
        <v>0</v>
      </c>
    </row>
    <row r="17" spans="1:10" s="57" customFormat="1" ht="37.5" customHeight="1" x14ac:dyDescent="0.25">
      <c r="A17" s="11"/>
      <c r="B17" s="136" t="s">
        <v>138</v>
      </c>
      <c r="C17" s="136"/>
      <c r="D17" s="136"/>
      <c r="E17" s="78"/>
      <c r="F17" s="78">
        <f>SUM(F8:F16)</f>
        <v>0</v>
      </c>
      <c r="G17" s="78"/>
      <c r="H17" s="78">
        <f>SUM(H8:H16)</f>
        <v>0</v>
      </c>
      <c r="I17" s="60"/>
    </row>
    <row r="18" spans="1:10" s="57" customFormat="1" ht="26.25" customHeight="1" x14ac:dyDescent="0.25">
      <c r="A18" s="11"/>
      <c r="B18" s="186" t="s">
        <v>131</v>
      </c>
      <c r="C18" s="187"/>
      <c r="D18" s="188"/>
      <c r="E18" s="78"/>
      <c r="F18" s="78">
        <f>F17*0.2</f>
        <v>0</v>
      </c>
      <c r="G18" s="78"/>
      <c r="H18" s="78">
        <f>H17*0.2</f>
        <v>0</v>
      </c>
      <c r="I18" s="60"/>
    </row>
    <row r="19" spans="1:10" s="57" customFormat="1" ht="30.75" customHeight="1" x14ac:dyDescent="0.25">
      <c r="A19" s="10"/>
      <c r="B19" s="136" t="s">
        <v>133</v>
      </c>
      <c r="C19" s="136"/>
      <c r="D19" s="136"/>
      <c r="E19" s="78"/>
      <c r="F19" s="78">
        <f>F17+F18</f>
        <v>0</v>
      </c>
      <c r="G19" s="78"/>
      <c r="H19" s="78">
        <f>H17+H18</f>
        <v>0</v>
      </c>
      <c r="I19" s="60"/>
    </row>
    <row r="20" spans="1:10" s="57" customFormat="1" ht="31.5" customHeight="1" x14ac:dyDescent="0.25">
      <c r="A20" s="10"/>
      <c r="B20" s="110" t="s">
        <v>146</v>
      </c>
      <c r="C20" s="110"/>
      <c r="D20" s="196">
        <f>F17+H17</f>
        <v>0</v>
      </c>
      <c r="E20" s="197"/>
      <c r="F20" s="197"/>
      <c r="G20" s="197"/>
      <c r="H20" s="197"/>
      <c r="I20" s="197"/>
      <c r="J20" s="61"/>
    </row>
    <row r="21" spans="1:10" ht="15.75" x14ac:dyDescent="0.25">
      <c r="B21" s="3"/>
      <c r="C21" s="3"/>
      <c r="D21" s="3"/>
      <c r="E21" s="27"/>
      <c r="F21" s="5"/>
      <c r="G21" s="5"/>
      <c r="H21" s="5"/>
      <c r="I21" s="6"/>
    </row>
    <row r="22" spans="1:10" ht="15.75" x14ac:dyDescent="0.25">
      <c r="B22" s="8" t="s">
        <v>143</v>
      </c>
      <c r="C22" s="3"/>
      <c r="D22" s="185"/>
      <c r="E22" s="185"/>
      <c r="F22" s="185"/>
      <c r="G22" s="185"/>
      <c r="H22" s="185"/>
      <c r="I22" s="6"/>
    </row>
    <row r="23" spans="1:10" ht="15.75" customHeight="1" x14ac:dyDescent="0.25">
      <c r="B23" s="109" t="s">
        <v>144</v>
      </c>
      <c r="C23" s="109"/>
      <c r="D23" s="185"/>
      <c r="E23" s="185"/>
      <c r="F23" s="185"/>
      <c r="G23" s="185"/>
      <c r="H23" s="185"/>
      <c r="I23" s="6"/>
    </row>
    <row r="26" spans="1:10" ht="15.75" x14ac:dyDescent="0.25">
      <c r="B26" s="58"/>
    </row>
    <row r="27" spans="1:10" ht="15.75" x14ac:dyDescent="0.25">
      <c r="B27" s="58"/>
    </row>
  </sheetData>
  <sheetProtection password="C95A" sheet="1" objects="1" scenarios="1"/>
  <mergeCells count="24">
    <mergeCell ref="B19:D19"/>
    <mergeCell ref="B17:D17"/>
    <mergeCell ref="B13:C13"/>
    <mergeCell ref="D20:I20"/>
    <mergeCell ref="B23:C23"/>
    <mergeCell ref="B15:C15"/>
    <mergeCell ref="B16:C16"/>
    <mergeCell ref="B20:C20"/>
    <mergeCell ref="D22:H22"/>
    <mergeCell ref="D23:H23"/>
    <mergeCell ref="B18:D18"/>
    <mergeCell ref="B2:H3"/>
    <mergeCell ref="B14:C14"/>
    <mergeCell ref="D5:D6"/>
    <mergeCell ref="E5:F5"/>
    <mergeCell ref="B8:C8"/>
    <mergeCell ref="B9:C9"/>
    <mergeCell ref="E4:H4"/>
    <mergeCell ref="G5:H5"/>
    <mergeCell ref="B11:C11"/>
    <mergeCell ref="B5:C6"/>
    <mergeCell ref="B7:C7"/>
    <mergeCell ref="B10:C10"/>
    <mergeCell ref="B12:C12"/>
  </mergeCells>
  <phoneticPr fontId="0" type="noConversion"/>
  <pageMargins left="0.48958333333333331" right="0.47916666666666669" top="0.75" bottom="0.75" header="0.3" footer="0.3"/>
  <pageSetup paperSize="9" fitToHeight="0" orientation="landscape" r:id="rId1"/>
  <headerFooter>
    <oddHeader>&amp;C&amp;"Times New Roman,Tučné"&amp;14Tabuľka č. 4</oddHeader>
    <oddFooter>&amp;C&amp;"Times New Roman,Normálne"OVS - Kontrola stavu bezpečnosti a overovanie spôsobilosti určených technických zariadení a vyhradených technických zariadení (zdvíhacích a tlakových), január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view="pageLayout" zoomScaleNormal="100" workbookViewId="0"/>
  </sheetViews>
  <sheetFormatPr defaultRowHeight="15" x14ac:dyDescent="0.25"/>
  <cols>
    <col min="1" max="1" width="12.85546875" style="138" customWidth="1"/>
    <col min="2" max="2" width="9.140625" style="138"/>
    <col min="3" max="3" width="20.28515625" style="138" customWidth="1"/>
    <col min="4" max="4" width="17.28515625" style="138" customWidth="1"/>
    <col min="5" max="5" width="12.7109375" style="138" customWidth="1"/>
    <col min="6" max="6" width="12.5703125" style="138" customWidth="1"/>
    <col min="7" max="7" width="12.140625" style="138" customWidth="1"/>
    <col min="8" max="8" width="11.140625" style="138" customWidth="1"/>
    <col min="9" max="9" width="12.85546875" style="138" hidden="1" customWidth="1"/>
    <col min="10" max="16384" width="9.140625" style="138"/>
  </cols>
  <sheetData>
    <row r="1" spans="1:8" ht="16.5" customHeight="1" x14ac:dyDescent="0.25">
      <c r="A1" s="1"/>
      <c r="B1" s="137" t="s">
        <v>147</v>
      </c>
      <c r="C1" s="137"/>
      <c r="D1" s="137"/>
      <c r="E1" s="137"/>
      <c r="F1" s="137"/>
      <c r="G1" s="137"/>
      <c r="H1" s="137"/>
    </row>
    <row r="2" spans="1:8" ht="16.5" customHeight="1" x14ac:dyDescent="0.25">
      <c r="A2" s="1"/>
      <c r="B2" s="137"/>
      <c r="C2" s="137"/>
      <c r="D2" s="137"/>
      <c r="E2" s="137"/>
      <c r="F2" s="137"/>
      <c r="G2" s="137"/>
      <c r="H2" s="137"/>
    </row>
    <row r="3" spans="1:8" ht="16.5" customHeight="1" x14ac:dyDescent="0.25">
      <c r="A3" s="139"/>
      <c r="B3" s="137"/>
      <c r="C3" s="137"/>
      <c r="D3" s="137"/>
      <c r="E3" s="137"/>
      <c r="F3" s="137"/>
      <c r="G3" s="137"/>
      <c r="H3" s="137"/>
    </row>
    <row r="4" spans="1:8" ht="27.75" customHeight="1" thickBot="1" x14ac:dyDescent="0.3">
      <c r="A4" s="139"/>
      <c r="B4" s="140"/>
      <c r="C4" s="140"/>
      <c r="D4" s="140"/>
      <c r="E4" s="141" t="s">
        <v>148</v>
      </c>
      <c r="F4" s="142"/>
      <c r="G4" s="142"/>
      <c r="H4" s="143"/>
    </row>
    <row r="5" spans="1:8" ht="54" customHeight="1" thickBot="1" x14ac:dyDescent="0.3">
      <c r="A5" s="139"/>
      <c r="B5" s="144" t="s">
        <v>149</v>
      </c>
      <c r="C5" s="145"/>
      <c r="D5" s="146" t="s">
        <v>66</v>
      </c>
      <c r="E5" s="147" t="s">
        <v>108</v>
      </c>
      <c r="F5" s="148"/>
      <c r="G5" s="149" t="s">
        <v>121</v>
      </c>
      <c r="H5" s="150"/>
    </row>
    <row r="6" spans="1:8" ht="75.75" thickBot="1" x14ac:dyDescent="0.3">
      <c r="A6" s="139"/>
      <c r="B6" s="151"/>
      <c r="C6" s="152"/>
      <c r="D6" s="153"/>
      <c r="E6" s="154" t="s">
        <v>129</v>
      </c>
      <c r="F6" s="154" t="s">
        <v>130</v>
      </c>
      <c r="G6" s="154" t="s">
        <v>129</v>
      </c>
      <c r="H6" s="154" t="s">
        <v>130</v>
      </c>
    </row>
    <row r="7" spans="1:8" ht="52.5" customHeight="1" thickBot="1" x14ac:dyDescent="0.3">
      <c r="A7" s="155"/>
      <c r="B7" s="156" t="s">
        <v>150</v>
      </c>
      <c r="C7" s="157"/>
      <c r="D7" s="158"/>
      <c r="E7" s="158"/>
      <c r="F7" s="158"/>
      <c r="G7" s="159"/>
      <c r="H7" s="158"/>
    </row>
    <row r="8" spans="1:8" ht="20.100000000000001" customHeight="1" thickBot="1" x14ac:dyDescent="0.3">
      <c r="A8" s="160" t="s">
        <v>4</v>
      </c>
      <c r="B8" s="161" t="s">
        <v>151</v>
      </c>
      <c r="C8" s="162"/>
      <c r="D8" s="163" t="s">
        <v>152</v>
      </c>
      <c r="E8" s="179"/>
      <c r="F8" s="164">
        <f>E8*5*50</f>
        <v>0</v>
      </c>
      <c r="G8" s="181"/>
      <c r="H8" s="165">
        <f>G8*50</f>
        <v>0</v>
      </c>
    </row>
    <row r="9" spans="1:8" ht="20.100000000000001" customHeight="1" thickBot="1" x14ac:dyDescent="0.3">
      <c r="A9" s="160" t="s">
        <v>72</v>
      </c>
      <c r="B9" s="161" t="s">
        <v>153</v>
      </c>
      <c r="C9" s="162"/>
      <c r="D9" s="163" t="s">
        <v>152</v>
      </c>
      <c r="E9" s="180"/>
      <c r="F9" s="164">
        <f>E9*5*2</f>
        <v>0</v>
      </c>
      <c r="G9" s="181"/>
      <c r="H9" s="165">
        <f>G9*2</f>
        <v>0</v>
      </c>
    </row>
    <row r="10" spans="1:8" ht="20.100000000000001" customHeight="1" thickBot="1" x14ac:dyDescent="0.3">
      <c r="A10" s="160" t="s">
        <v>74</v>
      </c>
      <c r="B10" s="161" t="s">
        <v>154</v>
      </c>
      <c r="C10" s="162"/>
      <c r="D10" s="163" t="s">
        <v>152</v>
      </c>
      <c r="E10" s="180"/>
      <c r="F10" s="164">
        <f>E10*5*42</f>
        <v>0</v>
      </c>
      <c r="G10" s="181"/>
      <c r="H10" s="165">
        <f>G10*42</f>
        <v>0</v>
      </c>
    </row>
    <row r="11" spans="1:8" ht="20.100000000000001" customHeight="1" thickBot="1" x14ac:dyDescent="0.3">
      <c r="A11" s="160" t="s">
        <v>77</v>
      </c>
      <c r="B11" s="161" t="s">
        <v>155</v>
      </c>
      <c r="C11" s="162"/>
      <c r="D11" s="163" t="s">
        <v>152</v>
      </c>
      <c r="E11" s="180"/>
      <c r="F11" s="164">
        <f>E11*5*89</f>
        <v>0</v>
      </c>
      <c r="G11" s="181"/>
      <c r="H11" s="165">
        <f>G11*89</f>
        <v>0</v>
      </c>
    </row>
    <row r="12" spans="1:8" ht="20.100000000000001" customHeight="1" thickBot="1" x14ac:dyDescent="0.3">
      <c r="A12" s="160" t="s">
        <v>79</v>
      </c>
      <c r="B12" s="161" t="s">
        <v>156</v>
      </c>
      <c r="C12" s="162"/>
      <c r="D12" s="163" t="s">
        <v>152</v>
      </c>
      <c r="E12" s="180"/>
      <c r="F12" s="164">
        <f>E12*5*46</f>
        <v>0</v>
      </c>
      <c r="G12" s="181"/>
      <c r="H12" s="165">
        <f>G12*46</f>
        <v>0</v>
      </c>
    </row>
    <row r="13" spans="1:8" ht="20.100000000000001" customHeight="1" thickBot="1" x14ac:dyDescent="0.3">
      <c r="A13" s="160">
        <v>6</v>
      </c>
      <c r="B13" s="161" t="s">
        <v>157</v>
      </c>
      <c r="C13" s="162"/>
      <c r="D13" s="163" t="s">
        <v>152</v>
      </c>
      <c r="E13" s="180"/>
      <c r="F13" s="164">
        <f>E13*5*27</f>
        <v>0</v>
      </c>
      <c r="G13" s="181"/>
      <c r="H13" s="165">
        <f>G13*27</f>
        <v>0</v>
      </c>
    </row>
    <row r="14" spans="1:8" ht="20.100000000000001" customHeight="1" thickBot="1" x14ac:dyDescent="0.3">
      <c r="A14" s="160">
        <v>7</v>
      </c>
      <c r="B14" s="161" t="s">
        <v>158</v>
      </c>
      <c r="C14" s="162"/>
      <c r="D14" s="163" t="s">
        <v>152</v>
      </c>
      <c r="E14" s="180"/>
      <c r="F14" s="164">
        <f>E14*5*30</f>
        <v>0</v>
      </c>
      <c r="G14" s="181"/>
      <c r="H14" s="165">
        <f>G14*30</f>
        <v>0</v>
      </c>
    </row>
    <row r="15" spans="1:8" ht="15.75" x14ac:dyDescent="0.25">
      <c r="A15" s="189"/>
      <c r="B15" s="166" t="s">
        <v>132</v>
      </c>
      <c r="C15" s="166"/>
      <c r="D15" s="166"/>
      <c r="E15" s="167"/>
      <c r="F15" s="168">
        <f>SUM(F8:F14)</f>
        <v>0</v>
      </c>
      <c r="G15" s="167"/>
      <c r="H15" s="168">
        <f>SUM(H8:H14)</f>
        <v>0</v>
      </c>
    </row>
    <row r="16" spans="1:8" ht="15.75" x14ac:dyDescent="0.25">
      <c r="A16" s="190"/>
      <c r="B16" s="169" t="s">
        <v>131</v>
      </c>
      <c r="C16" s="169"/>
      <c r="D16" s="169"/>
      <c r="E16" s="170"/>
      <c r="F16" s="171">
        <f>F15*0.2</f>
        <v>0</v>
      </c>
      <c r="G16" s="170"/>
      <c r="H16" s="171">
        <f>H15*0.2</f>
        <v>0</v>
      </c>
    </row>
    <row r="17" spans="1:11" ht="16.5" thickBot="1" x14ac:dyDescent="0.3">
      <c r="A17" s="190"/>
      <c r="B17" s="169" t="s">
        <v>133</v>
      </c>
      <c r="C17" s="169"/>
      <c r="D17" s="169"/>
      <c r="E17" s="172"/>
      <c r="F17" s="173">
        <f>F15+F16</f>
        <v>0</v>
      </c>
      <c r="G17" s="174"/>
      <c r="H17" s="173">
        <f>H15+H16</f>
        <v>0</v>
      </c>
    </row>
    <row r="18" spans="1:11" ht="48.75" customHeight="1" x14ac:dyDescent="0.25">
      <c r="B18" s="110" t="s">
        <v>146</v>
      </c>
      <c r="C18" s="110"/>
      <c r="D18" s="194">
        <f>F15+H15</f>
        <v>0</v>
      </c>
      <c r="E18" s="184"/>
      <c r="F18" s="184"/>
      <c r="G18" s="184"/>
      <c r="H18" s="184"/>
      <c r="I18" s="195"/>
      <c r="J18" s="175"/>
    </row>
    <row r="19" spans="1:11" ht="26.25" customHeight="1" x14ac:dyDescent="0.25">
      <c r="A19" s="2"/>
      <c r="B19" s="2"/>
      <c r="C19" s="2"/>
      <c r="D19" s="3"/>
      <c r="E19" s="4"/>
      <c r="F19" s="5"/>
      <c r="G19" s="5"/>
      <c r="H19" s="5"/>
      <c r="I19" s="6"/>
    </row>
    <row r="20" spans="1:11" x14ac:dyDescent="0.25">
      <c r="A20" s="176" t="s">
        <v>159</v>
      </c>
      <c r="B20" s="177" t="s">
        <v>151</v>
      </c>
      <c r="C20" s="177"/>
      <c r="D20" s="176" t="s">
        <v>165</v>
      </c>
    </row>
    <row r="21" spans="1:11" x14ac:dyDescent="0.25">
      <c r="A21" s="176"/>
      <c r="B21" s="177" t="s">
        <v>153</v>
      </c>
      <c r="C21" s="177"/>
      <c r="D21" s="176" t="s">
        <v>160</v>
      </c>
    </row>
    <row r="22" spans="1:11" x14ac:dyDescent="0.25">
      <c r="A22" s="176"/>
      <c r="B22" s="177" t="s">
        <v>154</v>
      </c>
      <c r="C22" s="177"/>
      <c r="D22" s="176" t="s">
        <v>166</v>
      </c>
    </row>
    <row r="23" spans="1:11" x14ac:dyDescent="0.25">
      <c r="A23" s="176"/>
      <c r="B23" s="177" t="s">
        <v>155</v>
      </c>
      <c r="C23" s="177"/>
      <c r="D23" s="176" t="s">
        <v>167</v>
      </c>
    </row>
    <row r="24" spans="1:11" x14ac:dyDescent="0.25">
      <c r="A24" s="176"/>
      <c r="B24" s="177" t="s">
        <v>156</v>
      </c>
      <c r="C24" s="177"/>
      <c r="D24" s="176" t="s">
        <v>161</v>
      </c>
    </row>
    <row r="25" spans="1:11" x14ac:dyDescent="0.25">
      <c r="A25" s="176"/>
      <c r="B25" s="177" t="s">
        <v>157</v>
      </c>
      <c r="C25" s="177"/>
      <c r="D25" s="176" t="s">
        <v>162</v>
      </c>
    </row>
    <row r="26" spans="1:11" x14ac:dyDescent="0.25">
      <c r="A26" s="176"/>
      <c r="B26" s="177" t="s">
        <v>158</v>
      </c>
      <c r="C26" s="177"/>
      <c r="D26" s="176" t="s">
        <v>163</v>
      </c>
    </row>
    <row r="27" spans="1:11" x14ac:dyDescent="0.25">
      <c r="A27" s="176"/>
      <c r="B27" s="178"/>
      <c r="C27" s="178"/>
      <c r="D27" s="176"/>
    </row>
    <row r="28" spans="1:11" x14ac:dyDescent="0.25">
      <c r="A28" s="176" t="s">
        <v>164</v>
      </c>
      <c r="B28" s="178"/>
      <c r="C28" s="178"/>
      <c r="D28" s="176"/>
    </row>
    <row r="29" spans="1:11" x14ac:dyDescent="0.25">
      <c r="A29" s="176"/>
      <c r="B29" s="178"/>
      <c r="C29" s="178"/>
      <c r="D29" s="176"/>
    </row>
    <row r="30" spans="1:11" s="192" customFormat="1" ht="15" customHeight="1" x14ac:dyDescent="0.25">
      <c r="A30" s="191" t="s">
        <v>143</v>
      </c>
      <c r="C30" s="182"/>
      <c r="D30" s="185"/>
      <c r="E30" s="185"/>
      <c r="F30" s="185"/>
      <c r="G30" s="185"/>
      <c r="H30" s="185"/>
      <c r="I30" s="185"/>
      <c r="J30" s="185"/>
      <c r="K30" s="185"/>
    </row>
    <row r="31" spans="1:11" ht="15.75" customHeight="1" x14ac:dyDescent="0.25">
      <c r="A31" s="109" t="s">
        <v>144</v>
      </c>
      <c r="B31" s="109"/>
      <c r="C31" s="109"/>
      <c r="D31" s="193"/>
      <c r="E31" s="193"/>
      <c r="F31" s="193"/>
      <c r="G31" s="193"/>
      <c r="H31" s="193"/>
      <c r="I31" s="193"/>
      <c r="J31" s="193"/>
      <c r="K31" s="193"/>
    </row>
  </sheetData>
  <sheetProtection password="C95A" sheet="1" objects="1" scenarios="1"/>
  <mergeCells count="26">
    <mergeCell ref="B12:C12"/>
    <mergeCell ref="B1:H3"/>
    <mergeCell ref="E4:H4"/>
    <mergeCell ref="B5:C6"/>
    <mergeCell ref="D5:D6"/>
    <mergeCell ref="E5:F5"/>
    <mergeCell ref="G5:H5"/>
    <mergeCell ref="B7:C7"/>
    <mergeCell ref="B8:C8"/>
    <mergeCell ref="B9:C9"/>
    <mergeCell ref="B10:C10"/>
    <mergeCell ref="B11:C11"/>
    <mergeCell ref="A31:C31"/>
    <mergeCell ref="B13:C13"/>
    <mergeCell ref="B14:C14"/>
    <mergeCell ref="B18:C18"/>
    <mergeCell ref="B20:C20"/>
    <mergeCell ref="B21:C21"/>
    <mergeCell ref="D18:I18"/>
    <mergeCell ref="D30:K30"/>
    <mergeCell ref="D31:K31"/>
    <mergeCell ref="B22:C22"/>
    <mergeCell ref="B23:C23"/>
    <mergeCell ref="B24:C24"/>
    <mergeCell ref="B25:C25"/>
    <mergeCell ref="B26:C26"/>
  </mergeCells>
  <pageMargins left="0.60416666666666663" right="0.46875" top="0.75" bottom="0.75" header="0.3" footer="0.3"/>
  <pageSetup paperSize="9" fitToHeight="0" orientation="landscape" r:id="rId1"/>
  <headerFooter>
    <oddHeader>&amp;C&amp;"Times New Roman,Tučné"&amp;14Tabuľka č. 5</oddHeader>
    <oddFooter>&amp;C&amp;"Times New Roman,Normálne"OVS - Kontrola stavu bezpečnosti a overovanie spôsobilosti určených technických zariadení a vyhradených technických zariadení (zdvíhacích a tlakových), január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UTZ zdvíhacie T - bus</vt:lpstr>
      <vt:lpstr>VTZ zdvíhacie A - bus</vt:lpstr>
      <vt:lpstr>VTZ tlakové A - bus</vt:lpstr>
      <vt:lpstr>UTZ tlakové T - bus</vt:lpstr>
      <vt:lpstr>UTZ tlakové nádoby vozidiel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Blanarova</cp:lastModifiedBy>
  <cp:lastPrinted>2018-01-10T14:29:59Z</cp:lastPrinted>
  <dcterms:created xsi:type="dcterms:W3CDTF">2017-03-13T17:23:31Z</dcterms:created>
  <dcterms:modified xsi:type="dcterms:W3CDTF">2018-01-11T07:20:33Z</dcterms:modified>
</cp:coreProperties>
</file>